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SLOBOD~1\AppData\Local\Temp\uploader\61\"/>
    </mc:Choice>
  </mc:AlternateContent>
  <xr:revisionPtr revIDLastSave="0" documentId="13_ncr:1_{EBE7452E-37FB-47AD-AD32-522A516EC968}" xr6:coauthVersionLast="45" xr6:coauthVersionMax="45" xr10:uidLastSave="{00000000-0000-0000-0000-000000000000}"/>
  <bookViews>
    <workbookView xWindow="-120" yWindow="-120" windowWidth="29040" windowHeight="15840" xr2:uid="{00000000-000D-0000-FFFF-FFFF00000000}"/>
  </bookViews>
  <sheets>
    <sheet name="Таблица № 1" sheetId="1" r:id="rId1"/>
    <sheet name="Таблица № 2" sheetId="2" r:id="rId2"/>
    <sheet name="Таблица № 3" sheetId="3" r:id="rId3"/>
  </sheets>
  <definedNames>
    <definedName name="_xlnm._FilterDatabase" localSheetId="0" hidden="1">'Таблица № 1'!$B$9:$AL$9</definedName>
    <definedName name="_xlnm._FilterDatabase" localSheetId="1" hidden="1">'Таблица № 2'!$B$7:$AL$105</definedName>
    <definedName name="_xlnm._FilterDatabase" localSheetId="2" hidden="1">'Таблица № 3'!$B$7:$AL$215</definedName>
    <definedName name="_xlnm.Print_Titles" localSheetId="2">'Таблица № 3'!$7:$7</definedName>
    <definedName name="_xlnm.Print_Area" localSheetId="0">'Таблица № 1'!$A$1:$AM$19</definedName>
    <definedName name="_xlnm.Print_Area" localSheetId="1">'Таблица № 2'!$A$1:$AL$109</definedName>
    <definedName name="_xlnm.Print_Area" localSheetId="2">'Таблица № 3'!$A$1:$AL$223</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12" i="1" l="1"/>
  <c r="AJ215" i="3"/>
  <c r="AI215" i="3"/>
  <c r="AH215" i="3"/>
  <c r="AG215" i="3"/>
  <c r="AF215" i="3"/>
  <c r="AE215" i="3"/>
  <c r="AA215" i="3"/>
  <c r="Z215" i="3"/>
  <c r="X215" i="3"/>
  <c r="U215" i="3"/>
  <c r="T215" i="3"/>
  <c r="R215" i="3"/>
  <c r="O215" i="3"/>
  <c r="N215" i="3"/>
  <c r="AK214" i="3"/>
  <c r="AK213" i="3"/>
  <c r="W212" i="3"/>
  <c r="AC212" i="3" s="1"/>
  <c r="Y212" i="3" s="1"/>
  <c r="S212" i="3"/>
  <c r="AK212" i="3" s="1"/>
  <c r="M212" i="3"/>
  <c r="AK211" i="3"/>
  <c r="AD210" i="3"/>
  <c r="Y210" i="3"/>
  <c r="S210" i="3"/>
  <c r="M210" i="3"/>
  <c r="AD209" i="3"/>
  <c r="Y209" i="3" s="1"/>
  <c r="AK209" i="3" s="1"/>
  <c r="S209" i="3"/>
  <c r="M209" i="3"/>
  <c r="W208" i="3"/>
  <c r="M208" i="3"/>
  <c r="AK207" i="3"/>
  <c r="AK206" i="3"/>
  <c r="AK205" i="3"/>
  <c r="AK204" i="3"/>
  <c r="AK203" i="3"/>
  <c r="W202" i="3"/>
  <c r="M202" i="3"/>
  <c r="AD201" i="3"/>
  <c r="Y201" i="3"/>
  <c r="AK201" i="3" s="1"/>
  <c r="S201" i="3"/>
  <c r="M201" i="3"/>
  <c r="AD200" i="3"/>
  <c r="Y200" i="3"/>
  <c r="S200" i="3"/>
  <c r="M200" i="3"/>
  <c r="AK199" i="3"/>
  <c r="AK198" i="3"/>
  <c r="AK197" i="3"/>
  <c r="AK196" i="3"/>
  <c r="W195" i="3"/>
  <c r="S195" i="3" s="1"/>
  <c r="M195" i="3"/>
  <c r="AK194" i="3"/>
  <c r="AK193" i="3"/>
  <c r="AK192" i="3"/>
  <c r="W191" i="3"/>
  <c r="M191" i="3"/>
  <c r="AC190" i="3"/>
  <c r="Y190" i="3" s="1"/>
  <c r="W190" i="3"/>
  <c r="S190" i="3"/>
  <c r="M190" i="3"/>
  <c r="W189" i="3"/>
  <c r="AC189" i="3" s="1"/>
  <c r="Y189" i="3" s="1"/>
  <c r="M189" i="3"/>
  <c r="AK188" i="3"/>
  <c r="W187" i="3"/>
  <c r="AC187" i="3" s="1"/>
  <c r="Y187" i="3" s="1"/>
  <c r="S187" i="3"/>
  <c r="AK187" i="3" s="1"/>
  <c r="M187" i="3"/>
  <c r="AK186" i="3"/>
  <c r="AK185" i="3"/>
  <c r="AK184" i="3"/>
  <c r="AK183" i="3"/>
  <c r="Q182" i="3"/>
  <c r="M182" i="3"/>
  <c r="AK181" i="3"/>
  <c r="AK180" i="3"/>
  <c r="AK179" i="3"/>
  <c r="AD178" i="3"/>
  <c r="Y178" i="3" s="1"/>
  <c r="S178" i="3"/>
  <c r="M178" i="3"/>
  <c r="AK177" i="3"/>
  <c r="AD176" i="3"/>
  <c r="Y176" i="3"/>
  <c r="S176" i="3"/>
  <c r="M176" i="3"/>
  <c r="W175" i="3"/>
  <c r="S175" i="3" s="1"/>
  <c r="M175" i="3"/>
  <c r="AK174" i="3"/>
  <c r="AD173" i="3"/>
  <c r="Y173" i="3"/>
  <c r="AK173" i="3" s="1"/>
  <c r="S173" i="3"/>
  <c r="M173" i="3"/>
  <c r="AK172" i="3"/>
  <c r="AK171" i="3"/>
  <c r="AK170" i="3"/>
  <c r="AK169" i="3"/>
  <c r="W168" i="3"/>
  <c r="S168" i="3" s="1"/>
  <c r="M168" i="3"/>
  <c r="W167" i="3"/>
  <c r="M167" i="3"/>
  <c r="AK166" i="3"/>
  <c r="AK165" i="3"/>
  <c r="AK164" i="3"/>
  <c r="AK163" i="3"/>
  <c r="AC162" i="3"/>
  <c r="Y162" i="3" s="1"/>
  <c r="W162" i="3"/>
  <c r="S162" i="3" s="1"/>
  <c r="M162" i="3"/>
  <c r="AK161" i="3"/>
  <c r="AK160" i="3"/>
  <c r="AK159" i="3"/>
  <c r="AD158" i="3"/>
  <c r="Y158" i="3"/>
  <c r="S158" i="3"/>
  <c r="AK158" i="3" s="1"/>
  <c r="M158" i="3"/>
  <c r="AK157" i="3"/>
  <c r="AK156" i="3"/>
  <c r="AK155" i="3"/>
  <c r="AK154" i="3"/>
  <c r="AK153" i="3"/>
  <c r="AK152" i="3"/>
  <c r="AK151" i="3"/>
  <c r="AK150" i="3"/>
  <c r="AK149" i="3"/>
  <c r="AK148" i="3"/>
  <c r="AK147" i="3"/>
  <c r="AK146" i="3"/>
  <c r="W145" i="3"/>
  <c r="AC145" i="3" s="1"/>
  <c r="Y145" i="3" s="1"/>
  <c r="S145" i="3"/>
  <c r="AK145" i="3" s="1"/>
  <c r="M145" i="3"/>
  <c r="AD144" i="3"/>
  <c r="Y144" i="3" s="1"/>
  <c r="S144" i="3"/>
  <c r="M144" i="3"/>
  <c r="AK143" i="3"/>
  <c r="P142" i="3"/>
  <c r="AK141" i="3"/>
  <c r="AK140" i="3"/>
  <c r="AK139" i="3"/>
  <c r="AK138" i="3"/>
  <c r="AD137" i="3"/>
  <c r="Y137" i="3" s="1"/>
  <c r="S137" i="3"/>
  <c r="M137" i="3"/>
  <c r="AK136" i="3"/>
  <c r="AD135" i="3"/>
  <c r="Y135" i="3" s="1"/>
  <c r="S135" i="3"/>
  <c r="M135" i="3"/>
  <c r="W134" i="3"/>
  <c r="M134" i="3"/>
  <c r="AK133" i="3"/>
  <c r="AK132" i="3"/>
  <c r="AK131" i="3"/>
  <c r="AK130" i="3"/>
  <c r="AK129" i="3"/>
  <c r="AD128" i="3"/>
  <c r="Y128" i="3" s="1"/>
  <c r="S128" i="3"/>
  <c r="AK128" i="3" s="1"/>
  <c r="M128" i="3"/>
  <c r="AK127" i="3"/>
  <c r="AK126" i="3"/>
  <c r="AK125" i="3"/>
  <c r="AK124" i="3"/>
  <c r="AK123" i="3"/>
  <c r="AK122" i="3"/>
  <c r="W121" i="3"/>
  <c r="AC121" i="3" s="1"/>
  <c r="Y121" i="3" s="1"/>
  <c r="M121" i="3"/>
  <c r="AD120" i="3"/>
  <c r="Y120" i="3"/>
  <c r="AK120" i="3" s="1"/>
  <c r="S120" i="3"/>
  <c r="M120" i="3"/>
  <c r="AK119" i="3"/>
  <c r="M119" i="3"/>
  <c r="AK118" i="3"/>
  <c r="P117" i="3"/>
  <c r="V117" i="3" s="1"/>
  <c r="AK116" i="3"/>
  <c r="AK115" i="3"/>
  <c r="AK114" i="3"/>
  <c r="AK113" i="3"/>
  <c r="AK112" i="3"/>
  <c r="AK111" i="3"/>
  <c r="AK110" i="3"/>
  <c r="AK109" i="3"/>
  <c r="AK108" i="3"/>
  <c r="AK107" i="3"/>
  <c r="AK106" i="3"/>
  <c r="AK105" i="3"/>
  <c r="AK104" i="3"/>
  <c r="AK103" i="3"/>
  <c r="AK102" i="3"/>
  <c r="AK101" i="3"/>
  <c r="V100" i="3"/>
  <c r="S100" i="3"/>
  <c r="P100" i="3"/>
  <c r="AK99" i="3"/>
  <c r="AK98" i="3"/>
  <c r="AK97" i="3"/>
  <c r="W96" i="3"/>
  <c r="M96" i="3"/>
  <c r="AK95" i="3"/>
  <c r="AK94" i="3"/>
  <c r="W93" i="3"/>
  <c r="M93" i="3"/>
  <c r="AK92" i="3"/>
  <c r="AK91" i="3"/>
  <c r="AK90" i="3"/>
  <c r="AK89" i="3"/>
  <c r="W88" i="3"/>
  <c r="S88" i="3" s="1"/>
  <c r="M88" i="3"/>
  <c r="AK87" i="3"/>
  <c r="AD86" i="3"/>
  <c r="Y86" i="3"/>
  <c r="AK86" i="3" s="1"/>
  <c r="S86" i="3"/>
  <c r="M86" i="3"/>
  <c r="AC85" i="3"/>
  <c r="Y85" i="3"/>
  <c r="W85" i="3"/>
  <c r="S85" i="3" s="1"/>
  <c r="M85" i="3"/>
  <c r="AK84" i="3"/>
  <c r="AK83" i="3"/>
  <c r="AK82" i="3"/>
  <c r="W81" i="3"/>
  <c r="S81" i="3" s="1"/>
  <c r="M81" i="3"/>
  <c r="W80" i="3"/>
  <c r="M80" i="3"/>
  <c r="W79" i="3"/>
  <c r="AC79" i="3" s="1"/>
  <c r="Y79" i="3" s="1"/>
  <c r="M79" i="3"/>
  <c r="AK78" i="3"/>
  <c r="AK77" i="3"/>
  <c r="AK76" i="3"/>
  <c r="AK75" i="3"/>
  <c r="AK74" i="3"/>
  <c r="AK73" i="3"/>
  <c r="AK72" i="3"/>
  <c r="AK71" i="3"/>
  <c r="AD70" i="3"/>
  <c r="Y70" i="3" s="1"/>
  <c r="AK70" i="3" s="1"/>
  <c r="S70" i="3"/>
  <c r="M70" i="3"/>
  <c r="AK69" i="3"/>
  <c r="AK68" i="3"/>
  <c r="AK67" i="3"/>
  <c r="AC66" i="3"/>
  <c r="Y66" i="3"/>
  <c r="W66" i="3"/>
  <c r="S66" i="3" s="1"/>
  <c r="M66" i="3"/>
  <c r="AK65" i="3"/>
  <c r="AK64" i="3"/>
  <c r="AK63" i="3"/>
  <c r="AK62" i="3"/>
  <c r="AK61" i="3"/>
  <c r="W60" i="3"/>
  <c r="AC60" i="3" s="1"/>
  <c r="Y60" i="3" s="1"/>
  <c r="M60" i="3"/>
  <c r="AD59" i="3"/>
  <c r="Y59" i="3" s="1"/>
  <c r="S59" i="3"/>
  <c r="M59" i="3"/>
  <c r="AK58" i="3"/>
  <c r="AD57" i="3"/>
  <c r="Y57" i="3" s="1"/>
  <c r="S57" i="3"/>
  <c r="M57" i="3"/>
  <c r="AD56" i="3"/>
  <c r="Y56" i="3" s="1"/>
  <c r="S56" i="3"/>
  <c r="M56" i="3"/>
  <c r="AC55" i="3"/>
  <c r="Y55" i="3" s="1"/>
  <c r="W55" i="3"/>
  <c r="S55" i="3" s="1"/>
  <c r="M55" i="3"/>
  <c r="W54" i="3"/>
  <c r="M54" i="3"/>
  <c r="W53" i="3"/>
  <c r="M53" i="3"/>
  <c r="AD52" i="3"/>
  <c r="Y52" i="3" s="1"/>
  <c r="S52" i="3"/>
  <c r="M52" i="3"/>
  <c r="AK51" i="3"/>
  <c r="AK50" i="3"/>
  <c r="AK49" i="3"/>
  <c r="AK48" i="3"/>
  <c r="AK47" i="3"/>
  <c r="W46" i="3"/>
  <c r="M46" i="3"/>
  <c r="AK45" i="3"/>
  <c r="AD44" i="3"/>
  <c r="Y44" i="3"/>
  <c r="S44" i="3"/>
  <c r="AK44" i="3" s="1"/>
  <c r="M44" i="3"/>
  <c r="AK43" i="3"/>
  <c r="AK42" i="3"/>
  <c r="W41" i="3"/>
  <c r="M41" i="3"/>
  <c r="W40" i="3"/>
  <c r="S40" i="3" s="1"/>
  <c r="M40" i="3"/>
  <c r="AK39" i="3"/>
  <c r="AK38" i="3"/>
  <c r="AK37" i="3"/>
  <c r="AK36" i="3"/>
  <c r="W35" i="3"/>
  <c r="AC35" i="3" s="1"/>
  <c r="Y35" i="3" s="1"/>
  <c r="S35" i="3"/>
  <c r="AK35" i="3" s="1"/>
  <c r="M35" i="3"/>
  <c r="AC34" i="3"/>
  <c r="Y34" i="3" s="1"/>
  <c r="W34" i="3"/>
  <c r="S34" i="3" s="1"/>
  <c r="M34" i="3"/>
  <c r="W33" i="3"/>
  <c r="M33" i="3"/>
  <c r="AK32" i="3"/>
  <c r="AK31" i="3"/>
  <c r="AK30" i="3"/>
  <c r="AK29" i="3"/>
  <c r="AD29" i="3"/>
  <c r="AK28" i="3"/>
  <c r="W27" i="3"/>
  <c r="M27" i="3"/>
  <c r="AK26" i="3"/>
  <c r="AK25" i="3"/>
  <c r="AK24" i="3"/>
  <c r="AK23" i="3"/>
  <c r="AK22" i="3"/>
  <c r="AC21" i="3"/>
  <c r="W21" i="3"/>
  <c r="S21" i="3" s="1"/>
  <c r="M21" i="3"/>
  <c r="AK20" i="3"/>
  <c r="AK19" i="3"/>
  <c r="AK18" i="3"/>
  <c r="AK17" i="3"/>
  <c r="AK16" i="3"/>
  <c r="AK15" i="3"/>
  <c r="AK14" i="3"/>
  <c r="AK13" i="3"/>
  <c r="AK12" i="3"/>
  <c r="AK11" i="3"/>
  <c r="AK10" i="3"/>
  <c r="AK9" i="3"/>
  <c r="AK8" i="3"/>
  <c r="AJ105" i="2"/>
  <c r="AI105" i="2"/>
  <c r="AH105" i="2"/>
  <c r="AG105" i="2"/>
  <c r="AF105" i="2"/>
  <c r="Q105" i="2"/>
  <c r="O105" i="2"/>
  <c r="N105" i="2"/>
  <c r="Z104" i="2"/>
  <c r="X104" i="2"/>
  <c r="AD104" i="2" s="1"/>
  <c r="W104" i="2"/>
  <c r="AC104" i="2" s="1"/>
  <c r="V104" i="2"/>
  <c r="AB104" i="2" s="1"/>
  <c r="U104" i="2"/>
  <c r="AA104" i="2" s="1"/>
  <c r="T104" i="2"/>
  <c r="M104" i="2"/>
  <c r="Z103" i="2"/>
  <c r="X103" i="2"/>
  <c r="AD103" i="2" s="1"/>
  <c r="W103" i="2"/>
  <c r="AC103" i="2" s="1"/>
  <c r="V103" i="2"/>
  <c r="AB103" i="2" s="1"/>
  <c r="U103" i="2"/>
  <c r="AA103" i="2" s="1"/>
  <c r="T103" i="2"/>
  <c r="M103" i="2"/>
  <c r="S103" i="2" s="1"/>
  <c r="AD102" i="2"/>
  <c r="AA102" i="2"/>
  <c r="X102" i="2"/>
  <c r="W102" i="2"/>
  <c r="AC102" i="2" s="1"/>
  <c r="U102" i="2"/>
  <c r="T102" i="2"/>
  <c r="Z102" i="2" s="1"/>
  <c r="P102" i="2"/>
  <c r="X101" i="2"/>
  <c r="AD101" i="2" s="1"/>
  <c r="W101" i="2"/>
  <c r="AC101" i="2" s="1"/>
  <c r="V101" i="2"/>
  <c r="AB101" i="2" s="1"/>
  <c r="U101" i="2"/>
  <c r="AA101" i="2" s="1"/>
  <c r="T101" i="2"/>
  <c r="Z101" i="2" s="1"/>
  <c r="M101" i="2"/>
  <c r="AE100" i="2"/>
  <c r="AE105" i="2" s="1"/>
  <c r="AB100" i="2"/>
  <c r="X100" i="2"/>
  <c r="AD100" i="2" s="1"/>
  <c r="V100" i="2"/>
  <c r="U100" i="2"/>
  <c r="AA100" i="2" s="1"/>
  <c r="T100" i="2"/>
  <c r="Z100" i="2" s="1"/>
  <c r="Q100" i="2"/>
  <c r="W100" i="2" s="1"/>
  <c r="AC100" i="2" s="1"/>
  <c r="AC99" i="2"/>
  <c r="X99" i="2"/>
  <c r="AD99" i="2" s="1"/>
  <c r="W99" i="2"/>
  <c r="V99" i="2"/>
  <c r="AB99" i="2" s="1"/>
  <c r="U99" i="2"/>
  <c r="AA99" i="2" s="1"/>
  <c r="T99" i="2"/>
  <c r="Z99" i="2" s="1"/>
  <c r="M99" i="2"/>
  <c r="S99" i="2" s="1"/>
  <c r="AD98" i="2"/>
  <c r="Y98" i="2"/>
  <c r="X98" i="2"/>
  <c r="W98" i="2"/>
  <c r="AC98" i="2" s="1"/>
  <c r="V98" i="2"/>
  <c r="AB98" i="2" s="1"/>
  <c r="U98" i="2"/>
  <c r="AA98" i="2" s="1"/>
  <c r="T98" i="2"/>
  <c r="Z98" i="2" s="1"/>
  <c r="S98" i="2"/>
  <c r="M98" i="2"/>
  <c r="AB97" i="2"/>
  <c r="X97" i="2"/>
  <c r="AD97" i="2" s="1"/>
  <c r="W97" i="2"/>
  <c r="AC97" i="2" s="1"/>
  <c r="V97" i="2"/>
  <c r="U97" i="2"/>
  <c r="AA97" i="2" s="1"/>
  <c r="T97" i="2"/>
  <c r="Z97" i="2" s="1"/>
  <c r="S97" i="2"/>
  <c r="M97" i="2"/>
  <c r="Y97" i="2" s="1"/>
  <c r="AK97" i="2" s="1"/>
  <c r="AC96" i="2"/>
  <c r="Z96" i="2"/>
  <c r="X96" i="2"/>
  <c r="AD96" i="2" s="1"/>
  <c r="W96" i="2"/>
  <c r="V96" i="2"/>
  <c r="AB96" i="2" s="1"/>
  <c r="U96" i="2"/>
  <c r="AA96" i="2" s="1"/>
  <c r="T96" i="2"/>
  <c r="M96" i="2"/>
  <c r="AB95" i="2"/>
  <c r="X95" i="2"/>
  <c r="AD95" i="2" s="1"/>
  <c r="W95" i="2"/>
  <c r="AC95" i="2" s="1"/>
  <c r="V95" i="2"/>
  <c r="U95" i="2"/>
  <c r="AA95" i="2" s="1"/>
  <c r="T95" i="2"/>
  <c r="Z95" i="2" s="1"/>
  <c r="S95" i="2"/>
  <c r="M95" i="2"/>
  <c r="AA94" i="2"/>
  <c r="Z94" i="2"/>
  <c r="X94" i="2"/>
  <c r="AD94" i="2" s="1"/>
  <c r="W94" i="2"/>
  <c r="AC94" i="2" s="1"/>
  <c r="V94" i="2"/>
  <c r="AB94" i="2" s="1"/>
  <c r="U94" i="2"/>
  <c r="T94" i="2"/>
  <c r="M94" i="2"/>
  <c r="Y93" i="2"/>
  <c r="X93" i="2"/>
  <c r="AD93" i="2" s="1"/>
  <c r="W93" i="2"/>
  <c r="AC93" i="2" s="1"/>
  <c r="V93" i="2"/>
  <c r="AB93" i="2" s="1"/>
  <c r="U93" i="2"/>
  <c r="AA93" i="2" s="1"/>
  <c r="T93" i="2"/>
  <c r="Z93" i="2" s="1"/>
  <c r="M93" i="2"/>
  <c r="S93" i="2" s="1"/>
  <c r="X92" i="2"/>
  <c r="AD92" i="2" s="1"/>
  <c r="W92" i="2"/>
  <c r="AC92" i="2" s="1"/>
  <c r="V92" i="2"/>
  <c r="AB92" i="2" s="1"/>
  <c r="U92" i="2"/>
  <c r="AA92" i="2" s="1"/>
  <c r="T92" i="2"/>
  <c r="Z92" i="2" s="1"/>
  <c r="M92" i="2"/>
  <c r="AA91" i="2"/>
  <c r="X91" i="2"/>
  <c r="AD91" i="2" s="1"/>
  <c r="W91" i="2"/>
  <c r="AC91" i="2" s="1"/>
  <c r="U91" i="2"/>
  <c r="T91" i="2"/>
  <c r="Z91" i="2" s="1"/>
  <c r="P91" i="2"/>
  <c r="V91" i="2" s="1"/>
  <c r="AB91" i="2" s="1"/>
  <c r="AD90" i="2"/>
  <c r="X90" i="2"/>
  <c r="W90" i="2"/>
  <c r="AC90" i="2" s="1"/>
  <c r="V90" i="2"/>
  <c r="AB90" i="2" s="1"/>
  <c r="U90" i="2"/>
  <c r="AA90" i="2" s="1"/>
  <c r="T90" i="2"/>
  <c r="Z90" i="2" s="1"/>
  <c r="M90" i="2"/>
  <c r="Z89" i="2"/>
  <c r="X89" i="2"/>
  <c r="AD89" i="2" s="1"/>
  <c r="W89" i="2"/>
  <c r="AC89" i="2" s="1"/>
  <c r="V89" i="2"/>
  <c r="AB89" i="2" s="1"/>
  <c r="U89" i="2"/>
  <c r="AA89" i="2" s="1"/>
  <c r="T89" i="2"/>
  <c r="M89" i="2"/>
  <c r="S89" i="2" s="1"/>
  <c r="AD88" i="2"/>
  <c r="AA88" i="2"/>
  <c r="X88" i="2"/>
  <c r="W88" i="2"/>
  <c r="AC88" i="2" s="1"/>
  <c r="V88" i="2"/>
  <c r="AB88" i="2" s="1"/>
  <c r="U88" i="2"/>
  <c r="T88" i="2"/>
  <c r="Z88" i="2" s="1"/>
  <c r="M88" i="2"/>
  <c r="S88" i="2" s="1"/>
  <c r="AC87" i="2"/>
  <c r="AB87" i="2"/>
  <c r="X87" i="2"/>
  <c r="AD87" i="2" s="1"/>
  <c r="W87" i="2"/>
  <c r="V87" i="2"/>
  <c r="U87" i="2"/>
  <c r="AA87" i="2" s="1"/>
  <c r="T87" i="2"/>
  <c r="Z87" i="2" s="1"/>
  <c r="P87" i="2"/>
  <c r="M87" i="2"/>
  <c r="S87" i="2" s="1"/>
  <c r="AC86" i="2"/>
  <c r="AB86" i="2"/>
  <c r="X86" i="2"/>
  <c r="AD86" i="2" s="1"/>
  <c r="W86" i="2"/>
  <c r="V86" i="2"/>
  <c r="U86" i="2"/>
  <c r="AA86" i="2" s="1"/>
  <c r="T86" i="2"/>
  <c r="Z86" i="2" s="1"/>
  <c r="M86" i="2"/>
  <c r="AA85" i="2"/>
  <c r="Z85" i="2"/>
  <c r="X85" i="2"/>
  <c r="AD85" i="2" s="1"/>
  <c r="W85" i="2"/>
  <c r="AC85" i="2" s="1"/>
  <c r="V85" i="2"/>
  <c r="U85" i="2"/>
  <c r="T85" i="2"/>
  <c r="P85" i="2"/>
  <c r="M85" i="2"/>
  <c r="X84" i="2"/>
  <c r="AD84" i="2" s="1"/>
  <c r="W84" i="2"/>
  <c r="AC84" i="2" s="1"/>
  <c r="U84" i="2"/>
  <c r="AA84" i="2" s="1"/>
  <c r="T84" i="2"/>
  <c r="Z84" i="2" s="1"/>
  <c r="P84" i="2"/>
  <c r="X83" i="2"/>
  <c r="AD83" i="2" s="1"/>
  <c r="W83" i="2"/>
  <c r="AC83" i="2" s="1"/>
  <c r="V83" i="2"/>
  <c r="AB83" i="2" s="1"/>
  <c r="U83" i="2"/>
  <c r="AA83" i="2" s="1"/>
  <c r="T83" i="2"/>
  <c r="Z83" i="2" s="1"/>
  <c r="M83" i="2"/>
  <c r="S83" i="2" s="1"/>
  <c r="AD82" i="2"/>
  <c r="X82" i="2"/>
  <c r="W82" i="2"/>
  <c r="AC82" i="2" s="1"/>
  <c r="V82" i="2"/>
  <c r="AB82" i="2" s="1"/>
  <c r="U82" i="2"/>
  <c r="AA82" i="2" s="1"/>
  <c r="T82" i="2"/>
  <c r="Z82" i="2" s="1"/>
  <c r="M82" i="2"/>
  <c r="X81" i="2"/>
  <c r="AD81" i="2" s="1"/>
  <c r="W81" i="2"/>
  <c r="AC81" i="2" s="1"/>
  <c r="V81" i="2"/>
  <c r="AB81" i="2" s="1"/>
  <c r="U81" i="2"/>
  <c r="AA81" i="2" s="1"/>
  <c r="T81" i="2"/>
  <c r="Z81" i="2" s="1"/>
  <c r="S81" i="2"/>
  <c r="M81" i="2"/>
  <c r="AA80" i="2"/>
  <c r="X80" i="2"/>
  <c r="AD80" i="2" s="1"/>
  <c r="W80" i="2"/>
  <c r="AC80" i="2" s="1"/>
  <c r="V80" i="2"/>
  <c r="AB80" i="2" s="1"/>
  <c r="U80" i="2"/>
  <c r="T80" i="2"/>
  <c r="Z80" i="2" s="1"/>
  <c r="S80" i="2"/>
  <c r="Y80" i="2" s="1"/>
  <c r="M80" i="2"/>
  <c r="AA79" i="2"/>
  <c r="X79" i="2"/>
  <c r="AD79" i="2" s="1"/>
  <c r="W79" i="2"/>
  <c r="AC79" i="2" s="1"/>
  <c r="V79" i="2"/>
  <c r="AB79" i="2" s="1"/>
  <c r="U79" i="2"/>
  <c r="T79" i="2"/>
  <c r="Z79" i="2" s="1"/>
  <c r="M79" i="2"/>
  <c r="AC78" i="2"/>
  <c r="Z78" i="2"/>
  <c r="X78" i="2"/>
  <c r="AD78" i="2" s="1"/>
  <c r="W78" i="2"/>
  <c r="V78" i="2"/>
  <c r="AB78" i="2" s="1"/>
  <c r="U78" i="2"/>
  <c r="AA78" i="2" s="1"/>
  <c r="T78" i="2"/>
  <c r="M78" i="2"/>
  <c r="AC77" i="2"/>
  <c r="AA77" i="2"/>
  <c r="X77" i="2"/>
  <c r="AD77" i="2" s="1"/>
  <c r="W77" i="2"/>
  <c r="U77" i="2"/>
  <c r="T77" i="2"/>
  <c r="Z77" i="2" s="1"/>
  <c r="P77" i="2"/>
  <c r="V77" i="2" s="1"/>
  <c r="AB77" i="2" s="1"/>
  <c r="Z76" i="2"/>
  <c r="X76" i="2"/>
  <c r="AD76" i="2" s="1"/>
  <c r="W76" i="2"/>
  <c r="AC76" i="2" s="1"/>
  <c r="V76" i="2"/>
  <c r="AB76" i="2" s="1"/>
  <c r="U76" i="2"/>
  <c r="AA76" i="2" s="1"/>
  <c r="T76" i="2"/>
  <c r="M76" i="2"/>
  <c r="AC75" i="2"/>
  <c r="AB75" i="2"/>
  <c r="X75" i="2"/>
  <c r="AD75" i="2" s="1"/>
  <c r="W75" i="2"/>
  <c r="V75" i="2"/>
  <c r="U75" i="2"/>
  <c r="AA75" i="2" s="1"/>
  <c r="T75" i="2"/>
  <c r="Z75" i="2" s="1"/>
  <c r="M75" i="2"/>
  <c r="S75" i="2" s="1"/>
  <c r="X74" i="2"/>
  <c r="AD74" i="2" s="1"/>
  <c r="W74" i="2"/>
  <c r="AC74" i="2" s="1"/>
  <c r="V74" i="2"/>
  <c r="AB74" i="2" s="1"/>
  <c r="U74" i="2"/>
  <c r="AA74" i="2" s="1"/>
  <c r="T74" i="2"/>
  <c r="Z74" i="2" s="1"/>
  <c r="S74" i="2"/>
  <c r="M74" i="2"/>
  <c r="AC73" i="2"/>
  <c r="AB73" i="2"/>
  <c r="X73" i="2"/>
  <c r="AD73" i="2" s="1"/>
  <c r="W73" i="2"/>
  <c r="V73" i="2"/>
  <c r="U73" i="2"/>
  <c r="AA73" i="2" s="1"/>
  <c r="T73" i="2"/>
  <c r="Z73" i="2" s="1"/>
  <c r="M73" i="2"/>
  <c r="Z72" i="2"/>
  <c r="X72" i="2"/>
  <c r="AD72" i="2" s="1"/>
  <c r="W72" i="2"/>
  <c r="AC72" i="2" s="1"/>
  <c r="V72" i="2"/>
  <c r="AB72" i="2" s="1"/>
  <c r="U72" i="2"/>
  <c r="AA72" i="2" s="1"/>
  <c r="T72" i="2"/>
  <c r="M72" i="2"/>
  <c r="AC71" i="2"/>
  <c r="AB71" i="2"/>
  <c r="X71" i="2"/>
  <c r="AD71" i="2" s="1"/>
  <c r="W71" i="2"/>
  <c r="V71" i="2"/>
  <c r="U71" i="2"/>
  <c r="AA71" i="2" s="1"/>
  <c r="T71" i="2"/>
  <c r="Z71" i="2" s="1"/>
  <c r="M71" i="2"/>
  <c r="X70" i="2"/>
  <c r="AD70" i="2" s="1"/>
  <c r="W70" i="2"/>
  <c r="AC70" i="2" s="1"/>
  <c r="V70" i="2"/>
  <c r="AB70" i="2" s="1"/>
  <c r="U70" i="2"/>
  <c r="AA70" i="2" s="1"/>
  <c r="T70" i="2"/>
  <c r="Z70" i="2" s="1"/>
  <c r="S70" i="2"/>
  <c r="M70" i="2"/>
  <c r="AD69" i="2"/>
  <c r="AC69" i="2"/>
  <c r="X69" i="2"/>
  <c r="W69" i="2"/>
  <c r="V69" i="2"/>
  <c r="AB69" i="2" s="1"/>
  <c r="U69" i="2"/>
  <c r="AA69" i="2" s="1"/>
  <c r="T69" i="2"/>
  <c r="Z69" i="2" s="1"/>
  <c r="P69" i="2"/>
  <c r="M69" i="2"/>
  <c r="S69" i="2" s="1"/>
  <c r="X68" i="2"/>
  <c r="AD68" i="2" s="1"/>
  <c r="W68" i="2"/>
  <c r="AC68" i="2" s="1"/>
  <c r="V68" i="2"/>
  <c r="AB68" i="2" s="1"/>
  <c r="U68" i="2"/>
  <c r="AA68" i="2" s="1"/>
  <c r="T68" i="2"/>
  <c r="Z68" i="2" s="1"/>
  <c r="M68" i="2"/>
  <c r="AC67" i="2"/>
  <c r="X67" i="2"/>
  <c r="AD67" i="2" s="1"/>
  <c r="W67" i="2"/>
  <c r="V67" i="2"/>
  <c r="AB67" i="2" s="1"/>
  <c r="U67" i="2"/>
  <c r="AA67" i="2" s="1"/>
  <c r="T67" i="2"/>
  <c r="Z67" i="2" s="1"/>
  <c r="M67" i="2"/>
  <c r="X66" i="2"/>
  <c r="AD66" i="2" s="1"/>
  <c r="W66" i="2"/>
  <c r="AC66" i="2" s="1"/>
  <c r="V66" i="2"/>
  <c r="AB66" i="2" s="1"/>
  <c r="U66" i="2"/>
  <c r="AA66" i="2" s="1"/>
  <c r="T66" i="2"/>
  <c r="Z66" i="2" s="1"/>
  <c r="M66" i="2"/>
  <c r="S66" i="2" s="1"/>
  <c r="X65" i="2"/>
  <c r="AD65" i="2" s="1"/>
  <c r="W65" i="2"/>
  <c r="AC65" i="2" s="1"/>
  <c r="U65" i="2"/>
  <c r="AA65" i="2" s="1"/>
  <c r="T65" i="2"/>
  <c r="Z65" i="2" s="1"/>
  <c r="P65" i="2"/>
  <c r="M65" i="2" s="1"/>
  <c r="S65" i="2" s="1"/>
  <c r="X64" i="2"/>
  <c r="AD64" i="2" s="1"/>
  <c r="W64" i="2"/>
  <c r="AC64" i="2" s="1"/>
  <c r="V64" i="2"/>
  <c r="AB64" i="2" s="1"/>
  <c r="U64" i="2"/>
  <c r="AA64" i="2" s="1"/>
  <c r="T64" i="2"/>
  <c r="Z64" i="2" s="1"/>
  <c r="S64" i="2"/>
  <c r="M64" i="2"/>
  <c r="Y64" i="2" s="1"/>
  <c r="X63" i="2"/>
  <c r="AD63" i="2" s="1"/>
  <c r="W63" i="2"/>
  <c r="AC63" i="2" s="1"/>
  <c r="V63" i="2"/>
  <c r="AB63" i="2" s="1"/>
  <c r="U63" i="2"/>
  <c r="AA63" i="2" s="1"/>
  <c r="T63" i="2"/>
  <c r="Z63" i="2" s="1"/>
  <c r="M63" i="2"/>
  <c r="AC62" i="2"/>
  <c r="AB62" i="2"/>
  <c r="X62" i="2"/>
  <c r="AD62" i="2" s="1"/>
  <c r="W62" i="2"/>
  <c r="V62" i="2"/>
  <c r="U62" i="2"/>
  <c r="AA62" i="2" s="1"/>
  <c r="T62" i="2"/>
  <c r="Z62" i="2" s="1"/>
  <c r="M62" i="2"/>
  <c r="S62" i="2" s="1"/>
  <c r="Z61" i="2"/>
  <c r="X61" i="2"/>
  <c r="AD61" i="2" s="1"/>
  <c r="W61" i="2"/>
  <c r="AC61" i="2" s="1"/>
  <c r="V61" i="2"/>
  <c r="AB61" i="2" s="1"/>
  <c r="U61" i="2"/>
  <c r="AA61" i="2" s="1"/>
  <c r="T61" i="2"/>
  <c r="M61" i="2"/>
  <c r="S61" i="2" s="1"/>
  <c r="AC60" i="2"/>
  <c r="X60" i="2"/>
  <c r="AD60" i="2" s="1"/>
  <c r="W60" i="2"/>
  <c r="V60" i="2"/>
  <c r="AB60" i="2" s="1"/>
  <c r="U60" i="2"/>
  <c r="AA60" i="2" s="1"/>
  <c r="T60" i="2"/>
  <c r="Z60" i="2" s="1"/>
  <c r="M60" i="2"/>
  <c r="S60" i="2" s="1"/>
  <c r="Y60" i="2" s="1"/>
  <c r="AK60" i="2" s="1"/>
  <c r="X59" i="2"/>
  <c r="AD59" i="2" s="1"/>
  <c r="W59" i="2"/>
  <c r="AC59" i="2" s="1"/>
  <c r="U59" i="2"/>
  <c r="AA59" i="2" s="1"/>
  <c r="T59" i="2"/>
  <c r="Z59" i="2" s="1"/>
  <c r="P59" i="2"/>
  <c r="AC58" i="2"/>
  <c r="X58" i="2"/>
  <c r="AD58" i="2" s="1"/>
  <c r="W58" i="2"/>
  <c r="V58" i="2"/>
  <c r="AB58" i="2" s="1"/>
  <c r="U58" i="2"/>
  <c r="AA58" i="2" s="1"/>
  <c r="T58" i="2"/>
  <c r="Z58" i="2" s="1"/>
  <c r="M58" i="2"/>
  <c r="S58" i="2" s="1"/>
  <c r="X57" i="2"/>
  <c r="AD57" i="2" s="1"/>
  <c r="W57" i="2"/>
  <c r="AC57" i="2" s="1"/>
  <c r="V57" i="2"/>
  <c r="AB57" i="2" s="1"/>
  <c r="U57" i="2"/>
  <c r="AA57" i="2" s="1"/>
  <c r="T57" i="2"/>
  <c r="Z57" i="2" s="1"/>
  <c r="M57" i="2"/>
  <c r="S57" i="2" s="1"/>
  <c r="X56" i="2"/>
  <c r="AD56" i="2" s="1"/>
  <c r="W56" i="2"/>
  <c r="AC56" i="2" s="1"/>
  <c r="U56" i="2"/>
  <c r="AA56" i="2" s="1"/>
  <c r="T56" i="2"/>
  <c r="Z56" i="2" s="1"/>
  <c r="P56" i="2"/>
  <c r="V56" i="2" s="1"/>
  <c r="X55" i="2"/>
  <c r="AD55" i="2" s="1"/>
  <c r="W55" i="2"/>
  <c r="AC55" i="2" s="1"/>
  <c r="V55" i="2"/>
  <c r="AB55" i="2" s="1"/>
  <c r="U55" i="2"/>
  <c r="AA55" i="2" s="1"/>
  <c r="T55" i="2"/>
  <c r="Z55" i="2" s="1"/>
  <c r="M55" i="2"/>
  <c r="S55" i="2" s="1"/>
  <c r="AD54" i="2"/>
  <c r="X54" i="2"/>
  <c r="W54" i="2"/>
  <c r="AC54" i="2" s="1"/>
  <c r="U54" i="2"/>
  <c r="AA54" i="2" s="1"/>
  <c r="T54" i="2"/>
  <c r="Z54" i="2" s="1"/>
  <c r="P54" i="2"/>
  <c r="M54" i="2"/>
  <c r="S54" i="2" s="1"/>
  <c r="AC53" i="2"/>
  <c r="AA53" i="2"/>
  <c r="X53" i="2"/>
  <c r="AD53" i="2" s="1"/>
  <c r="W53" i="2"/>
  <c r="V53" i="2"/>
  <c r="AB53" i="2" s="1"/>
  <c r="U53" i="2"/>
  <c r="T53" i="2"/>
  <c r="Z53" i="2" s="1"/>
  <c r="S53" i="2"/>
  <c r="M53" i="2"/>
  <c r="X52" i="2"/>
  <c r="AD52" i="2" s="1"/>
  <c r="W52" i="2"/>
  <c r="AC52" i="2" s="1"/>
  <c r="U52" i="2"/>
  <c r="AA52" i="2" s="1"/>
  <c r="T52" i="2"/>
  <c r="Z52" i="2" s="1"/>
  <c r="P52" i="2"/>
  <c r="V52" i="2" s="1"/>
  <c r="AB52" i="2" s="1"/>
  <c r="Z51" i="2"/>
  <c r="X51" i="2"/>
  <c r="AD51" i="2" s="1"/>
  <c r="W51" i="2"/>
  <c r="AC51" i="2" s="1"/>
  <c r="V51" i="2"/>
  <c r="AB51" i="2" s="1"/>
  <c r="U51" i="2"/>
  <c r="AA51" i="2" s="1"/>
  <c r="T51" i="2"/>
  <c r="M51" i="2"/>
  <c r="S51" i="2" s="1"/>
  <c r="X50" i="2"/>
  <c r="AD50" i="2" s="1"/>
  <c r="W50" i="2"/>
  <c r="AC50" i="2" s="1"/>
  <c r="V50" i="2"/>
  <c r="AB50" i="2" s="1"/>
  <c r="U50" i="2"/>
  <c r="AA50" i="2" s="1"/>
  <c r="T50" i="2"/>
  <c r="Z50" i="2" s="1"/>
  <c r="M50" i="2"/>
  <c r="S50" i="2" s="1"/>
  <c r="Y50" i="2" s="1"/>
  <c r="AD49" i="2"/>
  <c r="Z49" i="2"/>
  <c r="X49" i="2"/>
  <c r="W49" i="2"/>
  <c r="AC49" i="2" s="1"/>
  <c r="V49" i="2"/>
  <c r="AB49" i="2" s="1"/>
  <c r="U49" i="2"/>
  <c r="AA49" i="2" s="1"/>
  <c r="T49" i="2"/>
  <c r="M49" i="2"/>
  <c r="AB48" i="2"/>
  <c r="X48" i="2"/>
  <c r="AD48" i="2" s="1"/>
  <c r="W48" i="2"/>
  <c r="AC48" i="2" s="1"/>
  <c r="V48" i="2"/>
  <c r="U48" i="2"/>
  <c r="AA48" i="2" s="1"/>
  <c r="T48" i="2"/>
  <c r="Z48" i="2" s="1"/>
  <c r="M48" i="2"/>
  <c r="S48" i="2" s="1"/>
  <c r="AD47" i="2"/>
  <c r="AC47" i="2"/>
  <c r="Z47" i="2"/>
  <c r="X47" i="2"/>
  <c r="W47" i="2"/>
  <c r="V47" i="2"/>
  <c r="AB47" i="2" s="1"/>
  <c r="U47" i="2"/>
  <c r="AA47" i="2" s="1"/>
  <c r="T47" i="2"/>
  <c r="M47" i="2"/>
  <c r="S47" i="2" s="1"/>
  <c r="AB46" i="2"/>
  <c r="X46" i="2"/>
  <c r="AD46" i="2" s="1"/>
  <c r="W46" i="2"/>
  <c r="AC46" i="2" s="1"/>
  <c r="V46" i="2"/>
  <c r="U46" i="2"/>
  <c r="AA46" i="2" s="1"/>
  <c r="T46" i="2"/>
  <c r="Z46" i="2" s="1"/>
  <c r="M46" i="2"/>
  <c r="S46" i="2" s="1"/>
  <c r="Y46" i="2" s="1"/>
  <c r="X45" i="2"/>
  <c r="AD45" i="2" s="1"/>
  <c r="W45" i="2"/>
  <c r="AC45" i="2" s="1"/>
  <c r="V45" i="2"/>
  <c r="AB45" i="2" s="1"/>
  <c r="U45" i="2"/>
  <c r="AA45" i="2" s="1"/>
  <c r="T45" i="2"/>
  <c r="Z45" i="2" s="1"/>
  <c r="M45" i="2"/>
  <c r="X44" i="2"/>
  <c r="AD44" i="2" s="1"/>
  <c r="W44" i="2"/>
  <c r="AC44" i="2" s="1"/>
  <c r="U44" i="2"/>
  <c r="AA44" i="2" s="1"/>
  <c r="T44" i="2"/>
  <c r="Z44" i="2" s="1"/>
  <c r="P44" i="2"/>
  <c r="V44" i="2" s="1"/>
  <c r="AB44" i="2" s="1"/>
  <c r="AD43" i="2"/>
  <c r="AA43" i="2"/>
  <c r="X43" i="2"/>
  <c r="W43" i="2"/>
  <c r="AC43" i="2" s="1"/>
  <c r="U43" i="2"/>
  <c r="T43" i="2"/>
  <c r="Z43" i="2" s="1"/>
  <c r="P43" i="2"/>
  <c r="V43" i="2" s="1"/>
  <c r="M43" i="2"/>
  <c r="X42" i="2"/>
  <c r="AD42" i="2" s="1"/>
  <c r="W42" i="2"/>
  <c r="AC42" i="2" s="1"/>
  <c r="V42" i="2"/>
  <c r="U42" i="2"/>
  <c r="AA42" i="2" s="1"/>
  <c r="T42" i="2"/>
  <c r="Z42" i="2" s="1"/>
  <c r="P42" i="2"/>
  <c r="Z41" i="2"/>
  <c r="X41" i="2"/>
  <c r="AD41" i="2" s="1"/>
  <c r="W41" i="2"/>
  <c r="AC41" i="2" s="1"/>
  <c r="V41" i="2"/>
  <c r="AB41" i="2" s="1"/>
  <c r="U41" i="2"/>
  <c r="AA41" i="2" s="1"/>
  <c r="T41" i="2"/>
  <c r="M41" i="2"/>
  <c r="S41" i="2" s="1"/>
  <c r="Z40" i="2"/>
  <c r="X40" i="2"/>
  <c r="AD40" i="2" s="1"/>
  <c r="W40" i="2"/>
  <c r="AC40" i="2" s="1"/>
  <c r="V40" i="2"/>
  <c r="AB40" i="2" s="1"/>
  <c r="U40" i="2"/>
  <c r="AA40" i="2" s="1"/>
  <c r="T40" i="2"/>
  <c r="M40" i="2"/>
  <c r="AD39" i="2"/>
  <c r="X39" i="2"/>
  <c r="W39" i="2"/>
  <c r="AC39" i="2" s="1"/>
  <c r="U39" i="2"/>
  <c r="AA39" i="2" s="1"/>
  <c r="T39" i="2"/>
  <c r="Z39" i="2" s="1"/>
  <c r="P39" i="2"/>
  <c r="V39" i="2" s="1"/>
  <c r="AB39" i="2" s="1"/>
  <c r="AB38" i="2"/>
  <c r="X38" i="2"/>
  <c r="AD38" i="2" s="1"/>
  <c r="W38" i="2"/>
  <c r="AC38" i="2" s="1"/>
  <c r="V38" i="2"/>
  <c r="U38" i="2"/>
  <c r="AA38" i="2" s="1"/>
  <c r="T38" i="2"/>
  <c r="Z38" i="2" s="1"/>
  <c r="M38" i="2"/>
  <c r="S38" i="2" s="1"/>
  <c r="Z37" i="2"/>
  <c r="X37" i="2"/>
  <c r="AD37" i="2" s="1"/>
  <c r="W37" i="2"/>
  <c r="AC37" i="2" s="1"/>
  <c r="V37" i="2"/>
  <c r="U37" i="2"/>
  <c r="AA37" i="2" s="1"/>
  <c r="T37" i="2"/>
  <c r="P37" i="2"/>
  <c r="AB36" i="2"/>
  <c r="X36" i="2"/>
  <c r="AD36" i="2" s="1"/>
  <c r="W36" i="2"/>
  <c r="AC36" i="2" s="1"/>
  <c r="V36" i="2"/>
  <c r="U36" i="2"/>
  <c r="AA36" i="2" s="1"/>
  <c r="T36" i="2"/>
  <c r="Z36" i="2" s="1"/>
  <c r="M36" i="2"/>
  <c r="S36" i="2" s="1"/>
  <c r="AA35" i="2"/>
  <c r="X35" i="2"/>
  <c r="AD35" i="2" s="1"/>
  <c r="W35" i="2"/>
  <c r="AC35" i="2" s="1"/>
  <c r="V35" i="2"/>
  <c r="AB35" i="2" s="1"/>
  <c r="U35" i="2"/>
  <c r="T35" i="2"/>
  <c r="Z35" i="2" s="1"/>
  <c r="M35" i="2"/>
  <c r="S35" i="2" s="1"/>
  <c r="AC34" i="2"/>
  <c r="X34" i="2"/>
  <c r="AD34" i="2" s="1"/>
  <c r="W34" i="2"/>
  <c r="V34" i="2"/>
  <c r="AB34" i="2" s="1"/>
  <c r="U34" i="2"/>
  <c r="AA34" i="2" s="1"/>
  <c r="T34" i="2"/>
  <c r="Z34" i="2" s="1"/>
  <c r="M34" i="2"/>
  <c r="S34" i="2" s="1"/>
  <c r="Y34" i="2" s="1"/>
  <c r="AD33" i="2"/>
  <c r="AA33" i="2"/>
  <c r="X33" i="2"/>
  <c r="W33" i="2"/>
  <c r="AC33" i="2" s="1"/>
  <c r="U33" i="2"/>
  <c r="T33" i="2"/>
  <c r="Z33" i="2" s="1"/>
  <c r="P33" i="2"/>
  <c r="V33" i="2" s="1"/>
  <c r="AB33" i="2" s="1"/>
  <c r="M33" i="2"/>
  <c r="X32" i="2"/>
  <c r="AD32" i="2" s="1"/>
  <c r="W32" i="2"/>
  <c r="AC32" i="2" s="1"/>
  <c r="V32" i="2"/>
  <c r="AB32" i="2" s="1"/>
  <c r="U32" i="2"/>
  <c r="AA32" i="2" s="1"/>
  <c r="T32" i="2"/>
  <c r="Z32" i="2" s="1"/>
  <c r="M32" i="2"/>
  <c r="S32" i="2" s="1"/>
  <c r="X31" i="2"/>
  <c r="AD31" i="2" s="1"/>
  <c r="W31" i="2"/>
  <c r="AC31" i="2" s="1"/>
  <c r="V31" i="2"/>
  <c r="AB31" i="2" s="1"/>
  <c r="U31" i="2"/>
  <c r="AA31" i="2" s="1"/>
  <c r="T31" i="2"/>
  <c r="Z31" i="2" s="1"/>
  <c r="M31" i="2"/>
  <c r="S31" i="2" s="1"/>
  <c r="Y31" i="2" s="1"/>
  <c r="AK31" i="2" s="1"/>
  <c r="X30" i="2"/>
  <c r="AD30" i="2" s="1"/>
  <c r="W30" i="2"/>
  <c r="AC30" i="2" s="1"/>
  <c r="U30" i="2"/>
  <c r="AA30" i="2" s="1"/>
  <c r="T30" i="2"/>
  <c r="Z30" i="2" s="1"/>
  <c r="P30" i="2"/>
  <c r="X29" i="2"/>
  <c r="AD29" i="2" s="1"/>
  <c r="W29" i="2"/>
  <c r="AC29" i="2" s="1"/>
  <c r="U29" i="2"/>
  <c r="AA29" i="2" s="1"/>
  <c r="T29" i="2"/>
  <c r="Z29" i="2" s="1"/>
  <c r="P29" i="2"/>
  <c r="V29" i="2" s="1"/>
  <c r="AB29" i="2" s="1"/>
  <c r="AB28" i="2"/>
  <c r="X28" i="2"/>
  <c r="AD28" i="2" s="1"/>
  <c r="W28" i="2"/>
  <c r="AC28" i="2" s="1"/>
  <c r="V28" i="2"/>
  <c r="U28" i="2"/>
  <c r="AA28" i="2" s="1"/>
  <c r="T28" i="2"/>
  <c r="Z28" i="2" s="1"/>
  <c r="M28" i="2"/>
  <c r="S28" i="2" s="1"/>
  <c r="X27" i="2"/>
  <c r="AD27" i="2" s="1"/>
  <c r="W27" i="2"/>
  <c r="AC27" i="2" s="1"/>
  <c r="V27" i="2"/>
  <c r="AB27" i="2" s="1"/>
  <c r="U27" i="2"/>
  <c r="AA27" i="2" s="1"/>
  <c r="T27" i="2"/>
  <c r="Z27" i="2" s="1"/>
  <c r="M27" i="2"/>
  <c r="S27" i="2" s="1"/>
  <c r="X26" i="2"/>
  <c r="AD26" i="2" s="1"/>
  <c r="W26" i="2"/>
  <c r="AC26" i="2" s="1"/>
  <c r="V26" i="2"/>
  <c r="AB26" i="2" s="1"/>
  <c r="U26" i="2"/>
  <c r="AA26" i="2" s="1"/>
  <c r="T26" i="2"/>
  <c r="Z26" i="2" s="1"/>
  <c r="P26" i="2"/>
  <c r="M26" i="2"/>
  <c r="S26" i="2" s="1"/>
  <c r="Z25" i="2"/>
  <c r="X25" i="2"/>
  <c r="AD25" i="2" s="1"/>
  <c r="W25" i="2"/>
  <c r="AC25" i="2" s="1"/>
  <c r="V25" i="2"/>
  <c r="AB25" i="2" s="1"/>
  <c r="U25" i="2"/>
  <c r="AA25" i="2" s="1"/>
  <c r="T25" i="2"/>
  <c r="M25" i="2"/>
  <c r="S25" i="2" s="1"/>
  <c r="AD24" i="2"/>
  <c r="X24" i="2"/>
  <c r="W24" i="2"/>
  <c r="AC24" i="2" s="1"/>
  <c r="V24" i="2"/>
  <c r="AB24" i="2" s="1"/>
  <c r="U24" i="2"/>
  <c r="AA24" i="2" s="1"/>
  <c r="T24" i="2"/>
  <c r="Z24" i="2" s="1"/>
  <c r="S24" i="2"/>
  <c r="M24" i="2"/>
  <c r="AD23" i="2"/>
  <c r="AB23" i="2"/>
  <c r="X23" i="2"/>
  <c r="W23" i="2"/>
  <c r="AC23" i="2" s="1"/>
  <c r="V23" i="2"/>
  <c r="U23" i="2"/>
  <c r="AA23" i="2" s="1"/>
  <c r="T23" i="2"/>
  <c r="Z23" i="2" s="1"/>
  <c r="M23" i="2"/>
  <c r="S23" i="2" s="1"/>
  <c r="Y23" i="2" s="1"/>
  <c r="AK23" i="2" s="1"/>
  <c r="X22" i="2"/>
  <c r="AD22" i="2" s="1"/>
  <c r="W22" i="2"/>
  <c r="AC22" i="2" s="1"/>
  <c r="V22" i="2"/>
  <c r="AB22" i="2" s="1"/>
  <c r="U22" i="2"/>
  <c r="AA22" i="2" s="1"/>
  <c r="T22" i="2"/>
  <c r="Z22" i="2" s="1"/>
  <c r="M22" i="2"/>
  <c r="S22" i="2" s="1"/>
  <c r="X21" i="2"/>
  <c r="AD21" i="2" s="1"/>
  <c r="W21" i="2"/>
  <c r="AC21" i="2" s="1"/>
  <c r="V21" i="2"/>
  <c r="AB21" i="2" s="1"/>
  <c r="U21" i="2"/>
  <c r="AA21" i="2" s="1"/>
  <c r="T21" i="2"/>
  <c r="Z21" i="2" s="1"/>
  <c r="S21" i="2"/>
  <c r="M21" i="2"/>
  <c r="AC20" i="2"/>
  <c r="X20" i="2"/>
  <c r="AD20" i="2" s="1"/>
  <c r="W20" i="2"/>
  <c r="V20" i="2"/>
  <c r="AB20" i="2" s="1"/>
  <c r="U20" i="2"/>
  <c r="AA20" i="2" s="1"/>
  <c r="T20" i="2"/>
  <c r="Z20" i="2" s="1"/>
  <c r="P20" i="2"/>
  <c r="M20" i="2"/>
  <c r="S20" i="2" s="1"/>
  <c r="AC19" i="2"/>
  <c r="AB19" i="2"/>
  <c r="X19" i="2"/>
  <c r="AD19" i="2" s="1"/>
  <c r="W19" i="2"/>
  <c r="V19" i="2"/>
  <c r="U19" i="2"/>
  <c r="AA19" i="2" s="1"/>
  <c r="T19" i="2"/>
  <c r="Z19" i="2" s="1"/>
  <c r="M19" i="2"/>
  <c r="S19" i="2" s="1"/>
  <c r="X18" i="2"/>
  <c r="AD18" i="2" s="1"/>
  <c r="W18" i="2"/>
  <c r="AC18" i="2" s="1"/>
  <c r="V18" i="2"/>
  <c r="AB18" i="2" s="1"/>
  <c r="U18" i="2"/>
  <c r="AA18" i="2" s="1"/>
  <c r="T18" i="2"/>
  <c r="Z18" i="2" s="1"/>
  <c r="M18" i="2"/>
  <c r="S18" i="2" s="1"/>
  <c r="X17" i="2"/>
  <c r="AD17" i="2" s="1"/>
  <c r="W17" i="2"/>
  <c r="AC17" i="2" s="1"/>
  <c r="V17" i="2"/>
  <c r="AB17" i="2" s="1"/>
  <c r="U17" i="2"/>
  <c r="AA17" i="2" s="1"/>
  <c r="T17" i="2"/>
  <c r="Z17" i="2" s="1"/>
  <c r="M17" i="2"/>
  <c r="S17" i="2" s="1"/>
  <c r="Y17" i="2" s="1"/>
  <c r="AK17" i="2" s="1"/>
  <c r="AD16" i="2"/>
  <c r="Z16" i="2"/>
  <c r="X16" i="2"/>
  <c r="W16" i="2"/>
  <c r="AC16" i="2" s="1"/>
  <c r="V16" i="2"/>
  <c r="AB16" i="2" s="1"/>
  <c r="U16" i="2"/>
  <c r="AA16" i="2" s="1"/>
  <c r="T16" i="2"/>
  <c r="M16" i="2"/>
  <c r="AC15" i="2"/>
  <c r="AB15" i="2"/>
  <c r="X15" i="2"/>
  <c r="AD15" i="2" s="1"/>
  <c r="W15" i="2"/>
  <c r="V15" i="2"/>
  <c r="U15" i="2"/>
  <c r="AA15" i="2" s="1"/>
  <c r="T15" i="2"/>
  <c r="Z15" i="2" s="1"/>
  <c r="M15" i="2"/>
  <c r="S15" i="2" s="1"/>
  <c r="X14" i="2"/>
  <c r="AD14" i="2" s="1"/>
  <c r="W14" i="2"/>
  <c r="AC14" i="2" s="1"/>
  <c r="V14" i="2"/>
  <c r="AB14" i="2" s="1"/>
  <c r="U14" i="2"/>
  <c r="AA14" i="2" s="1"/>
  <c r="T14" i="2"/>
  <c r="Z14" i="2" s="1"/>
  <c r="M14" i="2"/>
  <c r="S14" i="2" s="1"/>
  <c r="X13" i="2"/>
  <c r="AD13" i="2" s="1"/>
  <c r="W13" i="2"/>
  <c r="AC13" i="2" s="1"/>
  <c r="V13" i="2"/>
  <c r="AB13" i="2" s="1"/>
  <c r="U13" i="2"/>
  <c r="AA13" i="2" s="1"/>
  <c r="T13" i="2"/>
  <c r="Z13" i="2" s="1"/>
  <c r="M13" i="2"/>
  <c r="S13" i="2" s="1"/>
  <c r="Y13" i="2" s="1"/>
  <c r="AK13" i="2" s="1"/>
  <c r="AD12" i="2"/>
  <c r="X12" i="2"/>
  <c r="W12" i="2"/>
  <c r="AC12" i="2" s="1"/>
  <c r="U12" i="2"/>
  <c r="AA12" i="2" s="1"/>
  <c r="T12" i="2"/>
  <c r="Z12" i="2" s="1"/>
  <c r="P12" i="2"/>
  <c r="AC11" i="2"/>
  <c r="X11" i="2"/>
  <c r="AD11" i="2" s="1"/>
  <c r="W11" i="2"/>
  <c r="V11" i="2"/>
  <c r="AB11" i="2" s="1"/>
  <c r="U11" i="2"/>
  <c r="AA11" i="2" s="1"/>
  <c r="T11" i="2"/>
  <c r="Z11" i="2" s="1"/>
  <c r="R11" i="2"/>
  <c r="R105" i="2" s="1"/>
  <c r="M11" i="2"/>
  <c r="S11" i="2" s="1"/>
  <c r="AC10" i="2"/>
  <c r="AB10" i="2"/>
  <c r="X10" i="2"/>
  <c r="AD10" i="2" s="1"/>
  <c r="W10" i="2"/>
  <c r="V10" i="2"/>
  <c r="U10" i="2"/>
  <c r="AA10" i="2" s="1"/>
  <c r="T10" i="2"/>
  <c r="Z10" i="2" s="1"/>
  <c r="M10" i="2"/>
  <c r="S10" i="2" s="1"/>
  <c r="AD9" i="2"/>
  <c r="AA9" i="2"/>
  <c r="X9" i="2"/>
  <c r="W9" i="2"/>
  <c r="AC9" i="2" s="1"/>
  <c r="V9" i="2"/>
  <c r="U9" i="2"/>
  <c r="T9" i="2"/>
  <c r="Z9" i="2" s="1"/>
  <c r="P9" i="2"/>
  <c r="M9" i="2" s="1"/>
  <c r="AC8" i="2"/>
  <c r="X8" i="2"/>
  <c r="AD8" i="2" s="1"/>
  <c r="W8" i="2"/>
  <c r="V8" i="2"/>
  <c r="U8" i="2"/>
  <c r="T8" i="2"/>
  <c r="Z8" i="2" s="1"/>
  <c r="M8" i="2"/>
  <c r="AJ14" i="1"/>
  <c r="AI14" i="1"/>
  <c r="AH14" i="1"/>
  <c r="AG14" i="1"/>
  <c r="AF14" i="1"/>
  <c r="Q14" i="1"/>
  <c r="P14" i="1"/>
  <c r="O14" i="1"/>
  <c r="N14" i="1"/>
  <c r="J14" i="1"/>
  <c r="AC13" i="1"/>
  <c r="Z13" i="1"/>
  <c r="X13" i="1"/>
  <c r="AD13" i="1" s="1"/>
  <c r="W13" i="1"/>
  <c r="V13" i="1"/>
  <c r="AB13" i="1" s="1"/>
  <c r="U13" i="1"/>
  <c r="AA13" i="1" s="1"/>
  <c r="T13" i="1"/>
  <c r="M13" i="1"/>
  <c r="S13" i="1" s="1"/>
  <c r="AE12" i="1"/>
  <c r="AE14" i="1" s="1"/>
  <c r="AB12" i="1"/>
  <c r="W12" i="1"/>
  <c r="AC12" i="1" s="1"/>
  <c r="V12" i="1"/>
  <c r="U12" i="1"/>
  <c r="AA12" i="1" s="1"/>
  <c r="T12" i="1"/>
  <c r="Z12" i="1" s="1"/>
  <c r="R12" i="1"/>
  <c r="R14" i="1" s="1"/>
  <c r="M12" i="1"/>
  <c r="AB11" i="1"/>
  <c r="X11" i="1"/>
  <c r="W11" i="1"/>
  <c r="AC11" i="1" s="1"/>
  <c r="V11" i="1"/>
  <c r="S11" i="1" s="1"/>
  <c r="U11" i="1"/>
  <c r="AA11" i="1" s="1"/>
  <c r="T11" i="1"/>
  <c r="Z11" i="1" s="1"/>
  <c r="M11" i="1"/>
  <c r="AD10" i="1"/>
  <c r="AC10" i="1"/>
  <c r="X10" i="1"/>
  <c r="W10" i="1"/>
  <c r="V10" i="1"/>
  <c r="U10" i="1"/>
  <c r="T10" i="1"/>
  <c r="Z10" i="1" s="1"/>
  <c r="M10" i="1"/>
  <c r="S33" i="2" l="1"/>
  <c r="Y33" i="2" s="1"/>
  <c r="AK33" i="2" s="1"/>
  <c r="AC41" i="3"/>
  <c r="Y41" i="3" s="1"/>
  <c r="S41" i="3"/>
  <c r="AK41" i="3" s="1"/>
  <c r="V142" i="3"/>
  <c r="S142" i="3" s="1"/>
  <c r="W105" i="2"/>
  <c r="S68" i="2"/>
  <c r="Y68" i="2" s="1"/>
  <c r="S85" i="2"/>
  <c r="Y85" i="2"/>
  <c r="Y24" i="2"/>
  <c r="AK24" i="2" s="1"/>
  <c r="Y66" i="2"/>
  <c r="AK66" i="2" s="1"/>
  <c r="Y83" i="2"/>
  <c r="AK83" i="2" s="1"/>
  <c r="Y86" i="2"/>
  <c r="AK86" i="2" s="1"/>
  <c r="AK93" i="2"/>
  <c r="AC40" i="3"/>
  <c r="Y40" i="3" s="1"/>
  <c r="AK40" i="3" s="1"/>
  <c r="AC81" i="3"/>
  <c r="Y81" i="3" s="1"/>
  <c r="AC168" i="3"/>
  <c r="Y168" i="3" s="1"/>
  <c r="AC175" i="3"/>
  <c r="Y175" i="3" s="1"/>
  <c r="AK178" i="3"/>
  <c r="AC27" i="3"/>
  <c r="Y27" i="3" s="1"/>
  <c r="AK27" i="3" s="1"/>
  <c r="S27" i="3"/>
  <c r="S46" i="3"/>
  <c r="AC46" i="3"/>
  <c r="Y46" i="3" s="1"/>
  <c r="AC88" i="3"/>
  <c r="Y88" i="3" s="1"/>
  <c r="AK168" i="3"/>
  <c r="AC195" i="3"/>
  <c r="Y195" i="3" s="1"/>
  <c r="AK195" i="3" s="1"/>
  <c r="X12" i="1"/>
  <c r="AD12" i="1" s="1"/>
  <c r="Y21" i="2"/>
  <c r="M29" i="2"/>
  <c r="M39" i="2"/>
  <c r="S39" i="2" s="1"/>
  <c r="AK39" i="2" s="1"/>
  <c r="Y40" i="2"/>
  <c r="AK40" i="2" s="1"/>
  <c r="S40" i="2"/>
  <c r="S43" i="2"/>
  <c r="Y43" i="2" s="1"/>
  <c r="AK43" i="2" s="1"/>
  <c r="Y69" i="2"/>
  <c r="AK69" i="2" s="1"/>
  <c r="S73" i="2"/>
  <c r="Y73" i="2" s="1"/>
  <c r="AK73" i="2" s="1"/>
  <c r="S79" i="2"/>
  <c r="S86" i="2"/>
  <c r="S94" i="2"/>
  <c r="Y94" i="2" s="1"/>
  <c r="Y95" i="2"/>
  <c r="M102" i="2"/>
  <c r="V102" i="2"/>
  <c r="AB102" i="2" s="1"/>
  <c r="S53" i="3"/>
  <c r="AK53" i="3" s="1"/>
  <c r="AC53" i="3"/>
  <c r="Y53" i="3" s="1"/>
  <c r="AK66" i="3"/>
  <c r="AB100" i="3"/>
  <c r="Y100" i="3" s="1"/>
  <c r="AK100" i="3" s="1"/>
  <c r="S121" i="3"/>
  <c r="AK121" i="3" s="1"/>
  <c r="AK190" i="3"/>
  <c r="AC202" i="3"/>
  <c r="Y202" i="3" s="1"/>
  <c r="S202" i="3"/>
  <c r="AK202" i="3" s="1"/>
  <c r="AB37" i="2"/>
  <c r="M56" i="2"/>
  <c r="M100" i="2"/>
  <c r="S100" i="2" s="1"/>
  <c r="AK56" i="3"/>
  <c r="AK57" i="3"/>
  <c r="S60" i="3"/>
  <c r="AK60" i="3" s="1"/>
  <c r="S79" i="3"/>
  <c r="AC182" i="3"/>
  <c r="Y182" i="3" s="1"/>
  <c r="S189" i="3"/>
  <c r="AK189" i="3" s="1"/>
  <c r="Y53" i="2"/>
  <c r="AB56" i="2"/>
  <c r="AK98" i="2"/>
  <c r="AK55" i="3"/>
  <c r="AK59" i="3"/>
  <c r="AK79" i="3"/>
  <c r="P215" i="3"/>
  <c r="AK162" i="3"/>
  <c r="AK176" i="3"/>
  <c r="W182" i="3"/>
  <c r="S182" i="3" s="1"/>
  <c r="AK200" i="3"/>
  <c r="AK210" i="3"/>
  <c r="Q215" i="3"/>
  <c r="W14" i="1"/>
  <c r="U14" i="1"/>
  <c r="AA10" i="1"/>
  <c r="AA14" i="1" s="1"/>
  <c r="V14" i="1"/>
  <c r="AB10" i="1"/>
  <c r="AB14" i="1" s="1"/>
  <c r="S10" i="1"/>
  <c r="Y10" i="1" s="1"/>
  <c r="M12" i="2"/>
  <c r="M105" i="2" s="1"/>
  <c r="V12" i="2"/>
  <c r="AB12" i="2" s="1"/>
  <c r="Y25" i="2"/>
  <c r="Y39" i="2"/>
  <c r="S49" i="2"/>
  <c r="AK53" i="2"/>
  <c r="S45" i="2"/>
  <c r="AK25" i="2"/>
  <c r="S167" i="3"/>
  <c r="AC167" i="3"/>
  <c r="Y167" i="3" s="1"/>
  <c r="S191" i="3"/>
  <c r="AC191" i="3"/>
  <c r="Y191" i="3" s="1"/>
  <c r="U105" i="2"/>
  <c r="AA8" i="2"/>
  <c r="AA105" i="2" s="1"/>
  <c r="AK21" i="2"/>
  <c r="S56" i="2"/>
  <c r="AK135" i="3"/>
  <c r="M215" i="3"/>
  <c r="Y11" i="1"/>
  <c r="AK11" i="1" s="1"/>
  <c r="Z14" i="1"/>
  <c r="AC105" i="2"/>
  <c r="AK34" i="2"/>
  <c r="Y41" i="2"/>
  <c r="AK41" i="2"/>
  <c r="Y57" i="2"/>
  <c r="AK57" i="2" s="1"/>
  <c r="S67" i="2"/>
  <c r="S16" i="2"/>
  <c r="M14" i="1"/>
  <c r="Y12" i="1"/>
  <c r="S9" i="2"/>
  <c r="Y9" i="2" s="1"/>
  <c r="Y11" i="2"/>
  <c r="AK11" i="2" s="1"/>
  <c r="Y35" i="2"/>
  <c r="AB42" i="2"/>
  <c r="M59" i="2"/>
  <c r="V59" i="2"/>
  <c r="AB59" i="2"/>
  <c r="AK20" i="2"/>
  <c r="AC80" i="3"/>
  <c r="Y80" i="3" s="1"/>
  <c r="S80" i="3"/>
  <c r="AK80" i="3" s="1"/>
  <c r="AD105" i="2"/>
  <c r="X14" i="1"/>
  <c r="AD11" i="1"/>
  <c r="AC14" i="1"/>
  <c r="T14" i="1"/>
  <c r="Y13" i="1"/>
  <c r="AK13" i="1" s="1"/>
  <c r="T105" i="2"/>
  <c r="Y20" i="2"/>
  <c r="M30" i="2"/>
  <c r="V30" i="2"/>
  <c r="AB30" i="2" s="1"/>
  <c r="AK35" i="2"/>
  <c r="Y36" i="2"/>
  <c r="AK36" i="2" s="1"/>
  <c r="Y65" i="2"/>
  <c r="AK65" i="2" s="1"/>
  <c r="S117" i="3"/>
  <c r="V215" i="3"/>
  <c r="Y10" i="2"/>
  <c r="AK10" i="2" s="1"/>
  <c r="Y15" i="2"/>
  <c r="AK15" i="2" s="1"/>
  <c r="Y19" i="2"/>
  <c r="AK19" i="2" s="1"/>
  <c r="Y28" i="2"/>
  <c r="AK28" i="2" s="1"/>
  <c r="Y38" i="2"/>
  <c r="AK38" i="2" s="1"/>
  <c r="M44" i="2"/>
  <c r="Y48" i="2"/>
  <c r="AK48" i="2" s="1"/>
  <c r="M52" i="2"/>
  <c r="V54" i="2"/>
  <c r="AB54" i="2" s="1"/>
  <c r="Y58" i="2"/>
  <c r="AK58" i="2" s="1"/>
  <c r="Y70" i="2"/>
  <c r="AK70" i="2" s="1"/>
  <c r="S78" i="2"/>
  <c r="Y81" i="2"/>
  <c r="AK81" i="2" s="1"/>
  <c r="AK21" i="3"/>
  <c r="AK85" i="3"/>
  <c r="AD215" i="3"/>
  <c r="Y55" i="2"/>
  <c r="AK55" i="2" s="1"/>
  <c r="AB65" i="2"/>
  <c r="S90" i="2"/>
  <c r="Y90" i="2" s="1"/>
  <c r="Y101" i="2"/>
  <c r="S101" i="2"/>
  <c r="W215" i="3"/>
  <c r="AK81" i="3"/>
  <c r="S93" i="3"/>
  <c r="AK93" i="3" s="1"/>
  <c r="AC93" i="3"/>
  <c r="Y93" i="3" s="1"/>
  <c r="X105" i="2"/>
  <c r="Y14" i="2"/>
  <c r="AK14" i="2" s="1"/>
  <c r="Y18" i="2"/>
  <c r="AK18" i="2" s="1"/>
  <c r="Y27" i="2"/>
  <c r="AK27" i="2" s="1"/>
  <c r="Y32" i="2"/>
  <c r="AK32" i="2" s="1"/>
  <c r="M37" i="2"/>
  <c r="M42" i="2"/>
  <c r="AK46" i="2"/>
  <c r="Y47" i="2"/>
  <c r="AK47" i="2" s="1"/>
  <c r="AK50" i="2"/>
  <c r="Y51" i="2"/>
  <c r="AK51" i="2" s="1"/>
  <c r="Y61" i="2"/>
  <c r="AK61" i="2" s="1"/>
  <c r="S63" i="2"/>
  <c r="Y63" i="2" s="1"/>
  <c r="Y74" i="2"/>
  <c r="AK74" i="2" s="1"/>
  <c r="Y82" i="2"/>
  <c r="S82" i="2"/>
  <c r="Y87" i="2"/>
  <c r="S102" i="2"/>
  <c r="Y21" i="3"/>
  <c r="S33" i="3"/>
  <c r="AC33" i="3"/>
  <c r="Y33" i="3" s="1"/>
  <c r="AK88" i="3"/>
  <c r="P105" i="2"/>
  <c r="Y22" i="2"/>
  <c r="AK22" i="2" s="1"/>
  <c r="Y54" i="2"/>
  <c r="AK54" i="2" s="1"/>
  <c r="S71" i="2"/>
  <c r="Y71" i="2"/>
  <c r="AK87" i="2"/>
  <c r="AK137" i="3"/>
  <c r="Z105" i="2"/>
  <c r="Y26" i="2"/>
  <c r="AK26" i="2" s="1"/>
  <c r="AB43" i="2"/>
  <c r="Y62" i="2"/>
  <c r="AK62" i="2" s="1"/>
  <c r="V65" i="2"/>
  <c r="S72" i="2"/>
  <c r="Y72" i="2" s="1"/>
  <c r="S92" i="2"/>
  <c r="S104" i="2"/>
  <c r="S54" i="3"/>
  <c r="AC54" i="3"/>
  <c r="Y54" i="3" s="1"/>
  <c r="AC134" i="3"/>
  <c r="Y134" i="3" s="1"/>
  <c r="S134" i="3"/>
  <c r="S8" i="2"/>
  <c r="AB9" i="2"/>
  <c r="S76" i="2"/>
  <c r="Y76" i="2"/>
  <c r="AK80" i="2"/>
  <c r="AK85" i="2"/>
  <c r="AK95" i="2"/>
  <c r="Y99" i="2"/>
  <c r="Y100" i="2"/>
  <c r="AK100" i="2" s="1"/>
  <c r="AK34" i="3"/>
  <c r="AK52" i="3"/>
  <c r="AK175" i="3"/>
  <c r="S208" i="3"/>
  <c r="AC208" i="3"/>
  <c r="Y208" i="3" s="1"/>
  <c r="AB8" i="2"/>
  <c r="AK64" i="2"/>
  <c r="AB85" i="2"/>
  <c r="Y88" i="2"/>
  <c r="AK88" i="2" s="1"/>
  <c r="S96" i="2"/>
  <c r="Y96" i="2" s="1"/>
  <c r="AK99" i="2"/>
  <c r="S96" i="3"/>
  <c r="AC96" i="3"/>
  <c r="Y96" i="3" s="1"/>
  <c r="AK144" i="3"/>
  <c r="M77" i="2"/>
  <c r="V84" i="2"/>
  <c r="AB84" i="2" s="1"/>
  <c r="M91" i="2"/>
  <c r="AB117" i="3"/>
  <c r="Y117" i="3" s="1"/>
  <c r="Y75" i="2"/>
  <c r="AK75" i="2" s="1"/>
  <c r="M84" i="2"/>
  <c r="Y89" i="2"/>
  <c r="AK89" i="2" s="1"/>
  <c r="Y103" i="2"/>
  <c r="AK103" i="2" s="1"/>
  <c r="AK94" i="2" l="1"/>
  <c r="AK182" i="3"/>
  <c r="AK79" i="2"/>
  <c r="S29" i="2"/>
  <c r="Y79" i="2"/>
  <c r="AK68" i="2"/>
  <c r="AK33" i="3"/>
  <c r="AK46" i="3"/>
  <c r="AK54" i="3"/>
  <c r="V105" i="2"/>
  <c r="AD14" i="1"/>
  <c r="AB142" i="3"/>
  <c r="Y14" i="1"/>
  <c r="AB105" i="2"/>
  <c r="S37" i="2"/>
  <c r="Y37" i="2"/>
  <c r="AK90" i="2"/>
  <c r="S215" i="3"/>
  <c r="AK191" i="3"/>
  <c r="AK92" i="2"/>
  <c r="AK71" i="2"/>
  <c r="S77" i="2"/>
  <c r="AK96" i="2"/>
  <c r="AK208" i="3"/>
  <c r="AK134" i="3"/>
  <c r="Y92" i="2"/>
  <c r="AC215" i="3"/>
  <c r="AK63" i="2"/>
  <c r="S52" i="2"/>
  <c r="Y52" i="2" s="1"/>
  <c r="Y16" i="2"/>
  <c r="AK16" i="2" s="1"/>
  <c r="Y49" i="2"/>
  <c r="AK49" i="2" s="1"/>
  <c r="AK10" i="1"/>
  <c r="S14" i="1"/>
  <c r="S42" i="2"/>
  <c r="Y42" i="2" s="1"/>
  <c r="AK9" i="2"/>
  <c r="AK167" i="3"/>
  <c r="S84" i="2"/>
  <c r="Y102" i="2"/>
  <c r="AK102" i="2" s="1"/>
  <c r="S44" i="2"/>
  <c r="Y44" i="2" s="1"/>
  <c r="AK117" i="3"/>
  <c r="Y91" i="2"/>
  <c r="S91" i="2"/>
  <c r="AK72" i="2"/>
  <c r="AK101" i="2"/>
  <c r="Y78" i="2"/>
  <c r="AK78" i="2" s="1"/>
  <c r="S30" i="2"/>
  <c r="Y30" i="2" s="1"/>
  <c r="S59" i="2"/>
  <c r="Y59" i="2" s="1"/>
  <c r="AK12" i="1"/>
  <c r="Y67" i="2"/>
  <c r="AK67" i="2" s="1"/>
  <c r="AK76" i="2"/>
  <c r="Y45" i="2"/>
  <c r="AK45" i="2" s="1"/>
  <c r="S12" i="2"/>
  <c r="AK96" i="3"/>
  <c r="Y8" i="2"/>
  <c r="AK8" i="2" s="1"/>
  <c r="Y104" i="2"/>
  <c r="AK104" i="2" s="1"/>
  <c r="AK82" i="2"/>
  <c r="Y56" i="2"/>
  <c r="AK56" i="2" s="1"/>
  <c r="Y142" i="3" l="1"/>
  <c r="AB215" i="3"/>
  <c r="Y29" i="2"/>
  <c r="AK29" i="2" s="1"/>
  <c r="AK14" i="1"/>
  <c r="AK44" i="2"/>
  <c r="AK52" i="2"/>
  <c r="Y77" i="2"/>
  <c r="AK77" i="2" s="1"/>
  <c r="AK59" i="2"/>
  <c r="AK37" i="2"/>
  <c r="AK30" i="2"/>
  <c r="S105" i="2"/>
  <c r="AK42" i="2"/>
  <c r="Y12" i="2"/>
  <c r="AK12" i="2" s="1"/>
  <c r="AK91" i="2"/>
  <c r="Y84" i="2"/>
  <c r="AK84" i="2" s="1"/>
  <c r="Y105" i="2" l="1"/>
  <c r="Y215" i="3"/>
  <c r="AK142" i="3"/>
  <c r="AK215" i="3" s="1"/>
  <c r="AK105" i="2"/>
</calcChain>
</file>

<file path=xl/sharedStrings.xml><?xml version="1.0" encoding="utf-8"?>
<sst xmlns="http://schemas.openxmlformats.org/spreadsheetml/2006/main" count="1908" uniqueCount="515">
  <si>
    <t>Таблица № 1</t>
  </si>
  <si>
    <t xml:space="preserve">Строительство (реконструкция) медицинских организаций, 
подведомственных органам исполнительной власти субъекта Российской Федерации и (или) муниципальных 
медицинских организаций, расположенных на территории субъекта Российской Федерации, оказывающих первичную медико-санитарную помощь взрослым и детям, их обособленных структурных подразделений, центральных районных и районных больниц 
</t>
  </si>
  <si>
    <t>№ п/п</t>
  </si>
  <si>
    <t>Наименование юридического лица (полностью)</t>
  </si>
  <si>
    <t>Наименование объекта (РБ (в т.ч. центральные, межрайонные), УБ, поликлиники, детские поликлиники, поликлинические подразделения, амбулатории (в т.ч. врачебные, центры (отделения) общей врачебной практики (семейной медицины), ФАП, ФП, фельдшерские здравпункты, городские больницы, детские городские больницы, областные (республиканские) больницы, центры консультативно-диагностические, (поликлиники консультативно-диагностические), центры консультативно-диагностические детские , (поликлиники консультативно-диагностические детские), дневной стационар, прочие (переход между стационаром)</t>
  </si>
  <si>
    <t>Адрес объекта</t>
  </si>
  <si>
    <t xml:space="preserve">Планируемое мероприятие (реконструкция, строительство взамен существующего, новое строительство) </t>
  </si>
  <si>
    <t>Износ (%)**</t>
  </si>
  <si>
    <t>Количество населения, обслуживаемое 
медицинской организацией (структурным подразделением)***</t>
  </si>
  <si>
    <t>Наличие детских подразделений (да/нет)</t>
  </si>
  <si>
    <t>Площадь планируемого объекта (кв.м.)</t>
  </si>
  <si>
    <t>Мощность планируемого объекта (согласно ст.11)</t>
  </si>
  <si>
    <t xml:space="preserve">Единицы измерения мощности планируемого объекта (посещений в смену, койко-мест для стационаров) </t>
  </si>
  <si>
    <r>
      <t xml:space="preserve">Планируемая стоимость работ (консолидированный бюджет) </t>
    </r>
    <r>
      <rPr>
        <b/>
        <sz val="10"/>
        <color theme="1"/>
        <rFont val="Times New Roman"/>
        <family val="1"/>
        <charset val="204"/>
      </rPr>
      <t>(сумма столбцов 18 и 24)</t>
    </r>
  </si>
  <si>
    <t>Консолидированный бюджет, в том числе по годам:</t>
  </si>
  <si>
    <t>Планируемая стоимость работ (федеральный бюджет)</t>
  </si>
  <si>
    <t>Федеральный бюджет, в том числе по годам:</t>
  </si>
  <si>
    <t>Планируемая стоимость работ (средства регионального бюджета)</t>
  </si>
  <si>
    <t>Региональный бюджет, в том числе по годам:</t>
  </si>
  <si>
    <t>Не софинансируемые за счет средств федерального бюджета расходы субъекта Российской Федерации*****</t>
  </si>
  <si>
    <t>Не софинансируемые за счет средств федерального бюджета расходы субъекта Российской Федерации в части мероприятий по строительству (реконструкции), в том числе по годам****:</t>
  </si>
  <si>
    <r>
      <t xml:space="preserve">Общий объём финансирования объекта </t>
    </r>
    <r>
      <rPr>
        <b/>
        <sz val="10"/>
        <color theme="1"/>
        <rFont val="Times New Roman"/>
        <family val="1"/>
        <charset val="204"/>
      </rPr>
      <t>(сумма столбцов 18, 24 и 30)</t>
    </r>
  </si>
  <si>
    <t xml:space="preserve">Запланированный год завершения мероприятия по объекту  </t>
  </si>
  <si>
    <t>Кировское областное государственное бюджетное учреждение здравоохранения «Кильмезская центральная районная больница»</t>
  </si>
  <si>
    <t xml:space="preserve">Поликлиника на 
200 посещений
в смену в пгт Кильмезь Кировской области
</t>
  </si>
  <si>
    <t>Кировская область, пгт. Кильмезь</t>
  </si>
  <si>
    <t>строительство взамен существующего</t>
  </si>
  <si>
    <t>да</t>
  </si>
  <si>
    <t>посещений в смену</t>
  </si>
  <si>
    <t>Кировское областное государственное бюджетное учреждение здравоохранения «Нолинская центральная районная больница»</t>
  </si>
  <si>
    <t xml:space="preserve">Поликлиника на 
200 посещений 
в смену в г. Нолинск 
Кировской области
</t>
  </si>
  <si>
    <t>Кировская область, г. Нолинск</t>
  </si>
  <si>
    <t>новое строительство</t>
  </si>
  <si>
    <t>нет</t>
  </si>
  <si>
    <t>Кировское областное государственное бюджетное учреждение здравоохранения «Свечинская  центральная районная больница»</t>
  </si>
  <si>
    <t xml:space="preserve">Поликлиника на 
200 посещений
в смену в пгт Свеча Кировской области
</t>
  </si>
  <si>
    <t>Кировская область, пгт. Свеча</t>
  </si>
  <si>
    <t>Кировское областное государственное бюджетное учреждение здравоохранения «Слободская центральная районная больница имени академика А.Н. Бакулева»</t>
  </si>
  <si>
    <t>Детская поликлиника на 250 посещений в смену по адресу: Кировская область, г. Слободской, ул. Грина</t>
  </si>
  <si>
    <t>Кировская область, г. Слободской, ул. Грина</t>
  </si>
  <si>
    <t>ИТОГО</t>
  </si>
  <si>
    <t>*(указать в наименованиях объектов) - результат исполнения мероприятия перенесен в соответствии с распоряжением Правительства Российской Федерации от 29.12.2022 № 4346-р до 01.07.2023.</t>
  </si>
  <si>
    <t>** 81 и более % - строительство взамен существующего, при указании износа меньше 80 % наименование объекта следует дополнить словами: «(приспособленное помещение) или (арендованное помещение)».</t>
  </si>
  <si>
    <t>*** Включение объектов в перечень медицинских организаций, реализация которых финансируется в рамках региональной программы модернизации, должно осуществляться с учетом численности населения, прикрепленного к медицинским организациям для медицинского обслуживания, с учетом прогнозной численности населения для вновь создаваемых объектов, а также с учетом обслуживаемого населения для тех видов медицинских организаций, у которых отсутствует прикрепленное население.</t>
  </si>
  <si>
    <t xml:space="preserve">****Заполняется справочно: для осуществления строительства объекта и ввода его в эксплуатацию в бюджете субъекта Российской Федерации будут предусмотрены дополнительные объемы финансирования. </t>
  </si>
  <si>
    <t>Таблица № 2</t>
  </si>
  <si>
    <t>Капитальный ремонт медицинских организаций, 
подведомственных органам исполнительной власти субъекта Российской Федерации и (или) муниципальных 
медицинских организаций, расположенных на территории субъекта Российской Федерации, оказывающих первичную медико-санитарную помощь взрослым и детям, их обособленных структурных подразделений, 
центральных районных и районных больниц</t>
  </si>
  <si>
    <t>Планируемое мероприятие  (капитальный ремонт, выборочный ремонт)</t>
  </si>
  <si>
    <t>Количество населения, обслуживаемое 
медицинской организацией (структурным подразделением)**</t>
  </si>
  <si>
    <t>Мощность планируемого объекта (согласно ст.10)</t>
  </si>
  <si>
    <t>Наименование ремонтных работ (в случае, если выборочный капремонт)</t>
  </si>
  <si>
    <t>Не софинансируемые за счет средств федерального бюджета расходы субъекта Российской Федерации****</t>
  </si>
  <si>
    <t>Не софинансируемые за счет средств федерального бюджета расходы субъекта Российской Федерации в части мероприятий по капитальному ремонту, в том числе по годам****:</t>
  </si>
  <si>
    <t>Кировское областное государственное бюджетное учреждение здравоохранения «Афанасьевская центральная районная больница»</t>
  </si>
  <si>
    <t>Поликлиника</t>
  </si>
  <si>
    <t>Кировская область, пгт. Афанасьево, ул. Первомайская, д.17</t>
  </si>
  <si>
    <t>Выборочный капитальный ремонт</t>
  </si>
  <si>
    <t>электроснабжение, водоснабжение, водоотведение, вентиляция, пожарная сигнализация, отделочные работы</t>
  </si>
  <si>
    <t>ВА</t>
  </si>
  <si>
    <t>Кировская область, Афанасьевский район, с.Бисерово, ул.Кирова, д.16</t>
  </si>
  <si>
    <t>Водоснабжение, кровля, отделочные работы</t>
  </si>
  <si>
    <t>Кировское областное государственное бюджетное учреждение здравоохранения «Белохолуницкая центральная районная больница»</t>
  </si>
  <si>
    <t>Кировская область, г. Белая Холуница, ул. Чапаева, 1</t>
  </si>
  <si>
    <t>кровля, входная группа</t>
  </si>
  <si>
    <t>Кировское областное государственное бюджетное учреждение здравоохранения «Верхнекамская центральная районная больница»</t>
  </si>
  <si>
    <t>Кировская область, Верхнекамский район, г. Кирс, ул. Кирова, д. 37</t>
  </si>
  <si>
    <t>кровля, отделочные работы, замена дверей</t>
  </si>
  <si>
    <t>Кировская область, Верхнекамский район, пгт. Светлополянск, ул. Комсомольская, 7</t>
  </si>
  <si>
    <t>Кровля, замена дверей, окон, ремонт полов</t>
  </si>
  <si>
    <t>Кировское областное государственное бюджетное учреждение здравоохранения «Верхошижемская центральная районная больница»</t>
  </si>
  <si>
    <t>Кировская область, Верхошижемский район, с. Среднеивкино, ул. Школьная, 29</t>
  </si>
  <si>
    <t>кровля, двери, входная группа, отделочные работы</t>
  </si>
  <si>
    <t>Кировское областное государственное бюджетное учреждение здравоохранения «Вятскополянская центральная районная больница»</t>
  </si>
  <si>
    <t>Здание главного корпуса больницы, поликлиники</t>
  </si>
  <si>
    <t>Кировская область, г.Вятские Поляны, ул. Лермонтова, д. 2</t>
  </si>
  <si>
    <t>водоотведение, вентиляция</t>
  </si>
  <si>
    <t>Стоматологическая поликлиника</t>
  </si>
  <si>
    <t>Кировская область, г.Вятские Поляны, ул. Школьная, д. 84</t>
  </si>
  <si>
    <t>Комплексный капитальный ремонт</t>
  </si>
  <si>
    <t xml:space="preserve">Лечебный корпус 3х этажный пристрой </t>
  </si>
  <si>
    <t>Кировская область, г. Вятские Поляны, ул. Гагарина, 19 (1)</t>
  </si>
  <si>
    <t>пожарная сигнализация</t>
  </si>
  <si>
    <t>Здание пристроя к городской больнице 4х этажный пристрой</t>
  </si>
  <si>
    <t>Кировская область, г. Вятские Поляны, ул. Гагарина, 19-10</t>
  </si>
  <si>
    <t>Здание главного корпуса больницы (поликлиника)</t>
  </si>
  <si>
    <t>Кировская область, Вятскополянский район, пгт. Красная Поляна, ул. Азина, д. 19</t>
  </si>
  <si>
    <t>Кировская область, Вятскополянский район, г. Сосновка ул. Ворошилова, д. 38а-3</t>
  </si>
  <si>
    <t>Кировское областное государственное бюджетное учреждение здравоохранения «Даровская центральная районная больница»</t>
  </si>
  <si>
    <t>Лечебный корпус</t>
  </si>
  <si>
    <t>Кировская область, пгт Даровской, ул. Советская, д. 35</t>
  </si>
  <si>
    <t>кровля, лифт</t>
  </si>
  <si>
    <t>ФАП</t>
  </si>
  <si>
    <t>Кировская область, Даровской район, д. Первые Бобровы, ул. Зеленая, д. 23</t>
  </si>
  <si>
    <t>кровля, отделочные работы</t>
  </si>
  <si>
    <t>Кировское областное государственное бюджетное учреждение здравоохранения «Зуевская центральная районная больница»</t>
  </si>
  <si>
    <t>Кировская область, г.Зуевка, ул.Исполкомовская, д.109</t>
  </si>
  <si>
    <t>отопление, входные группы, отджелочные работы</t>
  </si>
  <si>
    <t>Кировская область,  Зуевский район,  с. Коса,  ул.Советская,  д.14</t>
  </si>
  <si>
    <t>водоотведение, отопление, кровля, отделочные работы</t>
  </si>
  <si>
    <t>Кировская область, Зуевский район,  с.Рябово, ул.Новая,  д.7</t>
  </si>
  <si>
    <t>отопление, кровля, отделочные работы</t>
  </si>
  <si>
    <t>Кировское областное государственное бюджетное учреждение здравоохранения «Кикнурская центральная районная больница»</t>
  </si>
  <si>
    <t>Здание поликлиники</t>
  </si>
  <si>
    <t>Кировская область, пгт. Кикнур, ул. Первомайская, д. 1</t>
  </si>
  <si>
    <t>водоснабжение, водоотведение, двери, отделочные работы</t>
  </si>
  <si>
    <t>Здание лечебного корпуса № 2</t>
  </si>
  <si>
    <t>Кировская область, пгт. Кикнур, ул. Первомайская, д. 1б</t>
  </si>
  <si>
    <t>кровля, оконные блоки</t>
  </si>
  <si>
    <t>Здание лечебного корпуса № 1</t>
  </si>
  <si>
    <t>Кировская область, пгт. Кикнур, ул. Первомайская, д. 1а</t>
  </si>
  <si>
    <t>Кировская область, Кильмезский район, д. Селино, ул.Советская, д.11</t>
  </si>
  <si>
    <t>Кировское областное государственное бюджетное учреждение здравоохранения «Кирово-Чепецкая центральная районная больница»</t>
  </si>
  <si>
    <t>Кировская область, Кирово-Чепецкий район, д. Малый Конып, ул. Новая, д.1а</t>
  </si>
  <si>
    <t>оконные, дверные блоки, отделочные сантехнические работы</t>
  </si>
  <si>
    <t>Кировская область, Кирово-Чепецкий район, с. Бурмакино, Школьная, 2</t>
  </si>
  <si>
    <t>водоотведение, отмостка, входные группы</t>
  </si>
  <si>
    <t>Лечебный корпус на 65 коек с поликлиникой</t>
  </si>
  <si>
    <t>Кировская область, Кирово-Чепецкий район, ж/д ст.Просница, ул. Садовая, д.3</t>
  </si>
  <si>
    <t>фасад, кровля, отделочные работы, входная группа</t>
  </si>
  <si>
    <t>Кировская область, Кирово-Чепецкий район, с.Кстинино, ул.Советская. д.61а</t>
  </si>
  <si>
    <t>фасад, оконные, дверные блоки, отопление, отделочные работы, кровля</t>
  </si>
  <si>
    <t>Нежилое помещение №1- амбулатория</t>
  </si>
  <si>
    <t>Кировская область, Кирово-Чепецкий район, с. Каринка, ул. Новая, д.14, пом.1</t>
  </si>
  <si>
    <t>Ремонт полов, цоколя, отмостки, устройство ливневой канализации, отделочные работы</t>
  </si>
  <si>
    <t>Кировское областное государственное бюджетное учреждение здравоохранения «Котельничская центральная районная больница»</t>
  </si>
  <si>
    <t>Кировская область, Котельничский район, с.Макарье, ул.Мопра, д.9</t>
  </si>
  <si>
    <t>входные группы, дверные проемы, отделочные, электромонтажные работы, кровля</t>
  </si>
  <si>
    <t>Нежилое помещение  - (поликлиника)</t>
  </si>
  <si>
    <t>Кировская область, г. Котельнич, ул. Пушкина, д.18</t>
  </si>
  <si>
    <t>элетромонтажные работы, вентиляция, оконные, дверные блоки, пожарный водопровод</t>
  </si>
  <si>
    <t>Кировское областное государственное бюджетное учреждение здравоохранения «Куменская центральная районная больница»</t>
  </si>
  <si>
    <t>Кировская область, пгт. Кумены, ул. Гагарина, д. 9</t>
  </si>
  <si>
    <t>оконные, дверные блоки, отделочные работы, фасад, входные группы</t>
  </si>
  <si>
    <t>Кировская область, Куменский район, пгт. Нижнеивкино, ул.Октябрьская, д.19</t>
  </si>
  <si>
    <t>отопление, водоснабжение, отделочные работы</t>
  </si>
  <si>
    <t>Кировское областное государственное бюджетное учреждение здравоохранения «Лебяжская центральная районная больница»</t>
  </si>
  <si>
    <t>Кировская область, Лебяжский район, с. Лаж, ул. Советская, д. 59</t>
  </si>
  <si>
    <t>Кировское областное государственное бюджетное учреждение здравоохранения «Лузская центральная районная больница»</t>
  </si>
  <si>
    <t>Кировская область,  г.Луза, ул.Ленина, д.73</t>
  </si>
  <si>
    <t>оконные блоки, отопление, кровля, отделочные работы</t>
  </si>
  <si>
    <t>Кировское областное государственное бюджетное учреждение здравоохранения «Малмыжская центральная районная больница»</t>
  </si>
  <si>
    <t>Поликлиника №1</t>
  </si>
  <si>
    <t>Кировская область, Малмыжский район, г. Малмыж, ул. Свердлова, д.10/2</t>
  </si>
  <si>
    <t>оконные, дверные блоки, сантехнические, отделочные работы</t>
  </si>
  <si>
    <t>Кировская область, Малмыжский район, г. Малмыж, ул. Свердлова, д.10</t>
  </si>
  <si>
    <t>кровля, отделочные, сантехнические работы, дверные блоки</t>
  </si>
  <si>
    <t>Хирургическое отделение</t>
  </si>
  <si>
    <t>Кировская область, Малмыжский район,г. Малмыж, ул. Свердлова, д.10/3</t>
  </si>
  <si>
    <t>Кировское областное государственное бюджетное учреждение здравоохранения «Мурашинская центральная районная больница»</t>
  </si>
  <si>
    <t>Здание главного корпуса</t>
  </si>
  <si>
    <t>Кировская область, Мурашинский район, г.Мураши, ул.Пугачева, д.45</t>
  </si>
  <si>
    <t>кровля, оконные, дверные блоки, отделочные работы, отопление</t>
  </si>
  <si>
    <t>Кировская область, Мурашинский район, п. Октябрьский, ул.Пирогова, д.12</t>
  </si>
  <si>
    <t>кровля, оконные, дверные блоки</t>
  </si>
  <si>
    <t>Кировская область, Мурашинский район, д.Даниловка, ул.Совхозная, д.31</t>
  </si>
  <si>
    <t>Кировское областное государственное бюджетное учреждение здравоохранения «Нагорская центральная районная больница»</t>
  </si>
  <si>
    <t>Здание больницы</t>
  </si>
  <si>
    <t>Кировская область, пгт Нагорск, ул. Советская, д. 89</t>
  </si>
  <si>
    <t>фасад, отопление, входные группы, оконные блоки, кровля, вентиляция, отделочные работы</t>
  </si>
  <si>
    <t>Кировская область, Нагорский район,  с. Синегорье, ул. Октябрьская, д.18 стр. а</t>
  </si>
  <si>
    <t>оконные блоки, входные группы, отделочные работы</t>
  </si>
  <si>
    <t>Кировское областное государственное бюджетное учреждение здравоохранения «Немская центральная районная больница»</t>
  </si>
  <si>
    <t>Кировская область, Немский район, п. Нема, ул.Советская, д.46</t>
  </si>
  <si>
    <t>кровля, вентиляция, входные группы, отделочные работы</t>
  </si>
  <si>
    <t>Кировская область, Немский район, п. Нема, ул.Советская, д.46 а</t>
  </si>
  <si>
    <t>дверные, оконные блоки, электромонтажные, отделочные работы</t>
  </si>
  <si>
    <t>Кировская область, Немский район, с.Васильевское, ул. Новая, 23</t>
  </si>
  <si>
    <t>Кировская область, Немский район, с.Ильинское, ул. Советская, 36</t>
  </si>
  <si>
    <t>Комплексный Капитальный ремонт</t>
  </si>
  <si>
    <t>ОВОП</t>
  </si>
  <si>
    <t>Кировская область, Немский район, с.Архангельское, ул.Советская, д.15</t>
  </si>
  <si>
    <t>Кировская область, г.Нолинск, ул. Бехтерева, д. 48</t>
  </si>
  <si>
    <t>Кировская область, Нолинский район, д.Перевоз, ул.Советская, д. 45</t>
  </si>
  <si>
    <t>Кировская область, Нолинский район, с.Верхоишеть, ул. Свободы, д. 17</t>
  </si>
  <si>
    <t>Кировское областное государственное бюджетное учреждение здравоохранения «Омутнинская центральная районная больница»</t>
  </si>
  <si>
    <t>Кировская область, г.Омутнинск, ул.Спортивная, д.1а</t>
  </si>
  <si>
    <t>пожарная сигнализация, кровля</t>
  </si>
  <si>
    <t>2021, 2023</t>
  </si>
  <si>
    <t>СП Городская поликлиника</t>
  </si>
  <si>
    <t>Кировская область, г.Омутнинск, ул.Герцена, д. 23</t>
  </si>
  <si>
    <t>входные группы, фасад, отделочные работы</t>
  </si>
  <si>
    <t>Кировская область, Омутнинский район, п.Лесные Поляны, ул.Пионерская, д.19</t>
  </si>
  <si>
    <t>кровля</t>
  </si>
  <si>
    <t>Кировская область, Омутнинский район,пгт Песковка, ул.Владимирова, д.58</t>
  </si>
  <si>
    <t>оконные блоки, кровля</t>
  </si>
  <si>
    <t>Кировское областное государственное бюджетное учреждение здравоохранения «Опаринская центральная районная больница»</t>
  </si>
  <si>
    <t>Кировская область, пгт. Опарино ул. Советская, д. 12 г</t>
  </si>
  <si>
    <t>отопление, водоснабжение, отделочные работы, оконные дверные блоки</t>
  </si>
  <si>
    <t>Поликлиническое отделение</t>
  </si>
  <si>
    <t>Кировская область, пгт. Опарино ул. Советская, д. 12</t>
  </si>
  <si>
    <t>отделочные работы, оконные дверные блоки</t>
  </si>
  <si>
    <t>Кировское областное государственное бюджетное учреждение здравоохранения «Оричевская центральная районная больница»</t>
  </si>
  <si>
    <t>Поликлиника пристрой</t>
  </si>
  <si>
    <t xml:space="preserve"> Кировская область, пгт Оричи, ул. 8 Марта, д.7/2</t>
  </si>
  <si>
    <t>Кировская область, пгт Оричи, ул. 8 Марта, д.7</t>
  </si>
  <si>
    <t>инженерные коммуникации, кровля, отделочные работы</t>
  </si>
  <si>
    <t>Кировская область, Оричевский район, пгт.Стрижи,  ул.Юбилейная,  д.5</t>
  </si>
  <si>
    <t xml:space="preserve"> Кировская область, Оричевский район, пгт.Мирный,  ул.Степана Халтурина,  д.33</t>
  </si>
  <si>
    <t>Кировская область, Оричевский район, с.Коршик,  ул.Новая,  д.21б</t>
  </si>
  <si>
    <t>Кировская область, Оричевский район, п.Торфяной,  ул.Стахановская, д.2</t>
  </si>
  <si>
    <t>Кировская область,  Оричевский район, д.Кучелапы,  ул.Юбилейная,  д.4</t>
  </si>
  <si>
    <t xml:space="preserve">Комплексный капитальный ремонт </t>
  </si>
  <si>
    <t>Кировское областное государственное бюджетное учреждение здравоохранения «Орловская центральная районная больница»</t>
  </si>
  <si>
    <t>Кировская область, г. Орлов, ул. Ленина, 124а</t>
  </si>
  <si>
    <t>ремонт вентиляции, водопровода, устройство входной группы</t>
  </si>
  <si>
    <t xml:space="preserve">Кировская область, г. Орлов, ул.Орловская, 141 </t>
  </si>
  <si>
    <t>входные группы, оконные блоки</t>
  </si>
  <si>
    <t>Кировское областное государственное бюджетное учреждение здравоохранения «Пижанская центральная районная больница»</t>
  </si>
  <si>
    <t>Кировская область, пгт. Пижанка, ул. Кирова, 19</t>
  </si>
  <si>
    <t>оконные, дверные блоки, входные группы, водоснабжение, отделочные работы</t>
  </si>
  <si>
    <t>Кировская область, Пижанский район, с.Обухово, ул.Коммуны, д.9</t>
  </si>
  <si>
    <t>Кировское областное государственное бюджетное учреждение здравоохранения «Подосиновская центральная районная больница имени Н.В.Отрокова»</t>
  </si>
  <si>
    <t>Кировская область, пгт.Подосиновец,  городок Больничный</t>
  </si>
  <si>
    <t>электроснабжение, отделочные работы, входные группы, оконные, дверные блоки</t>
  </si>
  <si>
    <t>Лечебный корпус 1</t>
  </si>
  <si>
    <t xml:space="preserve">Кировская область, пгт.Подосиновец, городок Больничный, 1 </t>
  </si>
  <si>
    <t>Поликлиника 2</t>
  </si>
  <si>
    <t>Кировская область, Подосиновский район, пгт.Демьяново, ул.Трактовая, д.20</t>
  </si>
  <si>
    <t>Лечебный корпус 2</t>
  </si>
  <si>
    <t xml:space="preserve">Кировская область, Подосиновский район, пгт.Демьяново, ул.Трактовая, д.20 а </t>
  </si>
  <si>
    <t>электроснабжение, отделочные работы, входные группы, оконные, дверные блоки, кровля</t>
  </si>
  <si>
    <t>Поликлиника 3</t>
  </si>
  <si>
    <t>Кировская область, Подосиновский район, пгт Пинюг, ул.Индустриальная, 20</t>
  </si>
  <si>
    <t>Кировское областное государственное бюджетное учреждение здравоохранения «Санчурская  центральная районная больница им.А.И.Прохорова»</t>
  </si>
  <si>
    <t>Главный корпус</t>
  </si>
  <si>
    <t>Кировская область, Санчурский район, пгт. Санчурск, ул.Первомайская, 21 литер А</t>
  </si>
  <si>
    <t>фасад, оконные, дверные блоки, входные группы, отделочные работы</t>
  </si>
  <si>
    <t>Кировская область, Санчурский район, пгт. Санчурск, ул.Первомайская, д.21</t>
  </si>
  <si>
    <t xml:space="preserve">Кировская область, пгт. Свеча, ул. Комсомольская, д.18в </t>
  </si>
  <si>
    <t>кровля, отопление, входные группы, вентиляция</t>
  </si>
  <si>
    <t>Здание лечебного корпуса</t>
  </si>
  <si>
    <t>Кировская область, Слободской район, пгт Вахруши, ул. Кирова, 29</t>
  </si>
  <si>
    <t xml:space="preserve">Выборочный капитальный ремонт </t>
  </si>
  <si>
    <t>вентиляция, пожарная сигнализация</t>
  </si>
  <si>
    <t>Кировская область, Слободской район, пгт Вахруши, ул. Кирова, д. д. 29</t>
  </si>
  <si>
    <t>вентиляция, пожарная сигнализация, кровля</t>
  </si>
  <si>
    <t>Кировская область, Слободской район, с. Лекма, ул. Профсоюзная, 19</t>
  </si>
  <si>
    <t>Кировская область, Слободской район, с. Волково, ул. Верхняя, 17</t>
  </si>
  <si>
    <t>Кировская область, Слободской район, д. Стулово, ул. Садовая 9</t>
  </si>
  <si>
    <t>Кировское областное государственное бюджетное учреждение здравоохранения «Советская центральная районная больница»</t>
  </si>
  <si>
    <t>Кировская область, г.Советск, ул. Октябрьская, 70 Д</t>
  </si>
  <si>
    <t>Кировская область, Советский район,   с.Ильинск  ул.Комсомольская, 36</t>
  </si>
  <si>
    <t>отопление, отделочные работы, кровля</t>
  </si>
  <si>
    <t>Кировская область, Советский район,   д.Грехово  ул.Красная, 22</t>
  </si>
  <si>
    <t>отопление, пожарная сигнализация, отделочные работы</t>
  </si>
  <si>
    <t>Кировская область, Советский район, д. Долбилово, ул. Молодежная 11</t>
  </si>
  <si>
    <t>оконные, дверные блоки, водоснабжение, отделочные работы</t>
  </si>
  <si>
    <t>Кировская область, Советский район,   д.Челка,  ул.Советская, 12</t>
  </si>
  <si>
    <t>Кировское областное государственное бюджетное учреждение здравоохранения «Сунская центральная районная больница»</t>
  </si>
  <si>
    <t xml:space="preserve">Кировская область, пгт. Суна, ул. Октябрьская, д. 18 </t>
  </si>
  <si>
    <t>Кировское областное государственное бюджетное учреждение здравоохранения «Тужинская центральная районная больница»</t>
  </si>
  <si>
    <t>Кировская область, Тужинский район, пгт. Тужа, ул. Набережная, 9а</t>
  </si>
  <si>
    <t>входные группы, отделочные работы</t>
  </si>
  <si>
    <t>Кировское областное государственное бюджетное учреждение здравоохранения «Уржумская центральная районная больница»</t>
  </si>
  <si>
    <t xml:space="preserve">Поликлиника </t>
  </si>
  <si>
    <t>Кировская область, г.Уржум, ул.Елкина, д.91</t>
  </si>
  <si>
    <t>инженерные коммуникации, отделочные работы</t>
  </si>
  <si>
    <t>Кировское областное государственное бюджетное учреждение здравоохранения «Фаленская центральная районная больница»</t>
  </si>
  <si>
    <t>Кировская область, пгт Фаленки,  ул.Коминтерна, 4</t>
  </si>
  <si>
    <t>инженерные сети, входные группы</t>
  </si>
  <si>
    <t>Кировская область, пгт Фаленки, ул.Краснофлотская, 4</t>
  </si>
  <si>
    <t>ремонт части наружней стены, отделочные работы, водоснабжение</t>
  </si>
  <si>
    <t>Кировское областное государственное бюджетное учреждение здравоохранения «Шабалинская центральная районная больница»</t>
  </si>
  <si>
    <t>Административно-поликлинический корпус</t>
  </si>
  <si>
    <t>Кировская область, Шабалинский район, пгт Ленинское, ул. Советская, 36</t>
  </si>
  <si>
    <t>Кировское областное государственное бюджетное учреждение здравоохранения  «Кировская городская больница №2»</t>
  </si>
  <si>
    <t>Кировская область, Кирово-Чепецкий район, д. Лубягино, ул. Новая, 1</t>
  </si>
  <si>
    <t>Кировское областное государственное бюджетное учреждение здравоохранения  «Кировский клинико-диагностический центр»</t>
  </si>
  <si>
    <t>Кировская область,                     п. Костино, ул. 60 лет СССР, 11</t>
  </si>
  <si>
    <t xml:space="preserve">Кировская область,                       п. Сидоровка, ул. Портовая, 31 </t>
  </si>
  <si>
    <t>Поликлиника № 9</t>
  </si>
  <si>
    <t>Кировская область,            г. Киров, ул. Верхосунская, 19</t>
  </si>
  <si>
    <t>отделочные, сантехнические, электромонтажные работы, устройство входных групп</t>
  </si>
  <si>
    <t>Кировское областное государственное бюджетное учреждение здравоохранения  «Кировская клиническая больница № 7 им. В.И. Юрловой»</t>
  </si>
  <si>
    <t>Кировская область,                     п. Захарищевы, ул. Эстрадная, д.7</t>
  </si>
  <si>
    <t>водоснабжение, отделочные работы</t>
  </si>
  <si>
    <t>Кировская область,                       п. Дороничи, ул. Мира, 2а</t>
  </si>
  <si>
    <t>Поликлиника Богородский филиал</t>
  </si>
  <si>
    <t>Кировская область, Богородский район, пгт.Богородское, ул.Коммуны, д.9 </t>
  </si>
  <si>
    <t>отделочные, сантехнические, электромонтажные работы, фасад</t>
  </si>
  <si>
    <t>Лечебный корпус Богородский филиал</t>
  </si>
  <si>
    <t>Кировская область, Богородский район, пгт.Богородское, ул.Коммуны, д.9 (2)</t>
  </si>
  <si>
    <t>койко-мест</t>
  </si>
  <si>
    <t>Количество населения, прикрепленного к медицинской организации
**Включение объектов в перечень медицинских организаций, строительство, реконструкция и капитальный ремонт финансируется в рамках региональной программы, должно осуществляться с учетом численности населения, прикрепленного к медицинским организациям для медицинского обслуживания
***40 – 80% - капитальный ремонт</t>
  </si>
  <si>
    <t>****Заполняется справочно: для осуществления капитального ремонта в бюджете субъекта Российской Федерации будут предусмотрены дополнительные объемы финансирования.</t>
  </si>
  <si>
    <t>Таблица №3</t>
  </si>
  <si>
    <t>Приобретение и монтаж быстровозводимых модульных конструкций врачебных амбулаторий, центров (отделений) общей врачебной практики (семейной
медицины), фельдшерско-акушерских пунктов, фельдшерских здравпунктов, подведомственных органам исполнительной власти субъекта Российской Федерации и (или) муниципальных 
медицинских организаций, расположенных на территории субъекта Российской Федерации, оказывающих первичную медико-санитарную помощь взрослым и детям, их обособленных структурных подразделений, центральных районных и районных больниц</t>
  </si>
  <si>
    <r>
      <t>Планируемое мероприятие (приобретение и монтаж</t>
    </r>
    <r>
      <rPr>
        <sz val="11"/>
        <color theme="1"/>
        <rFont val="Calibri"/>
        <family val="2"/>
        <charset val="204"/>
        <scheme val="minor"/>
      </rPr>
      <t xml:space="preserve"> </t>
    </r>
    <r>
      <rPr>
        <sz val="10"/>
        <color theme="1"/>
        <rFont val="Times New Roman"/>
        <family val="1"/>
        <charset val="204"/>
      </rPr>
      <t>модульных конструкций взамен существующего или новое приобретение и монтаж модульных конструкций)</t>
    </r>
  </si>
  <si>
    <t>Износ (%) (заполняется в случаях приобретения модульных конструкций взамен существующего)**</t>
  </si>
  <si>
    <t>Не софинансируемые за счет средств федерального бюджета расходы субъекта Российской Федерации в части мероприятий по  быстровозводимых модульных конструкций, в том числе по годам****:</t>
  </si>
  <si>
    <t>Кировское областное государственное бюджетное учреждение здравоохранения «Арбажская центральная районная больница»</t>
  </si>
  <si>
    <t>Кировская область, Арбажский район, д. Мосуны, ул. Октябрьская, д.14</t>
  </si>
  <si>
    <t>приобретение взамен существующего</t>
  </si>
  <si>
    <t>Кировская область, Арбажский район, с. Шембеть, ул. Сысолятина, д.31</t>
  </si>
  <si>
    <t>Кировская область, Арбажский район, с. Сорвижи, ул. Советская, 16</t>
  </si>
  <si>
    <t>Кировская область, Афанасьевский район, д.Кувакуш, ул.Советская, д.26</t>
  </si>
  <si>
    <t>приобретение взамен существующего (преобразование в ФП)</t>
  </si>
  <si>
    <t>Кировская область, Афанасьевский район, д.Васёнки, ул.Новая, д.19</t>
  </si>
  <si>
    <t>Кировская область, Афанасьевский район, д.Ефремята, д.20</t>
  </si>
  <si>
    <t>Кировская область, Афанасьевский район, п. Бор, ул.  Дзержинского, д. 3</t>
  </si>
  <si>
    <t xml:space="preserve">Кировская область, Афанасьевский район, д. Верхняя Тимофеевская, д.31 </t>
  </si>
  <si>
    <t xml:space="preserve">Кировская область, Афанасьевский район, п.Лытка, пер.Октябрьский, д.1  </t>
  </si>
  <si>
    <t>Кировская область, Белохолуницкий район, с. Полом, ул. Энгельса, д. 51</t>
  </si>
  <si>
    <t>Кировская область, Белохолуницкий район, п. Дубровка, ул. Молодежная, д. 2а</t>
  </si>
  <si>
    <t>Кировская область, Белохолуницкий район, д. Ракалово, ул. Школьная, 15</t>
  </si>
  <si>
    <t>Кировская область, Верхнекамский район, д. Кочкино, ул. Новая, 14</t>
  </si>
  <si>
    <t>Кировская область, Верхнекамский район, п. Ожмегово, ул.Октябрьская, 1</t>
  </si>
  <si>
    <t>Кировская область, Верхнекамский район, п. Чус, ул. Новая, 7</t>
  </si>
  <si>
    <t xml:space="preserve">Кировская область, Верхнекамский район, п. Гарь, ул. Индустриальная, 37  </t>
  </si>
  <si>
    <t>Кировская область, Верхошижемский район, д. Большие Кулики, ул. Труда, 24а</t>
  </si>
  <si>
    <t>Кировская область, Верхошижемский район, д. Калачиги, ул. Комсомольская, 2</t>
  </si>
  <si>
    <t>Кировская область, Верхошижемский район, д. Сырда, ул. Мира, 14</t>
  </si>
  <si>
    <t>Кировская область, Вятскополянский район, д. Виноградово, ул. Новая, д. 10</t>
  </si>
  <si>
    <t>Кировская область, Вятскополянский район, п. Казанка, ул.Школьная, д. 4а</t>
  </si>
  <si>
    <t>Кировская область, Вятскополянский район, д. Старый Пинигерь, ул. Школьная, д.1б</t>
  </si>
  <si>
    <t>приобретение взамен существующего (преобразование в ОВОП)</t>
  </si>
  <si>
    <t>Кировская область, Вятскополянский район, д. Средние Шуни, ул. Школьная,  д. 38а</t>
  </si>
  <si>
    <t>приобретение взамен существующего (преобразование в ВА)</t>
  </si>
  <si>
    <t>Кировская область, Вятскополянский район, д. Средняя Тойма, ул. Центральная, 41</t>
  </si>
  <si>
    <t>Кировская область, Вятскополянский район, д. Нижняя Тойма, ул. Центральная, 201</t>
  </si>
  <si>
    <t>Кировская область, Вятскополянский район, д. Гремячка, ул. Центральная, 5</t>
  </si>
  <si>
    <t>Кировская область, Даровской район, д. Хохловщина, ул. Садовая, д. 4</t>
  </si>
  <si>
    <t>Кировская область, Даровской район, п. Ивановка, ул. Набережная, д. 27</t>
  </si>
  <si>
    <t>Кировская область, Даровской район, п. Суборь, ул. Солнечная, д. 4</t>
  </si>
  <si>
    <t>Кировская область, Даровской район, д. Бобровы, ул. Молодёжная, д. 1</t>
  </si>
  <si>
    <t>Кировская область, Даровской район, д. Кривецкая, ул. Набережная , д. 2</t>
  </si>
  <si>
    <t>Кировская область, Даровской район, с. Пиксур, ул. Советская, д. 8</t>
  </si>
  <si>
    <t xml:space="preserve">приобретение взамен существующего </t>
  </si>
  <si>
    <t>Кировская область,  Зуевский район,  п.Чепецкий,  ул.Железнодорожная,  д.17</t>
  </si>
  <si>
    <t>Кировская область,  Зуевский район,  ж/д ст. Ардаши,  ул. Новая,  д.2а</t>
  </si>
  <si>
    <t>Кировская область, Зуевский район,  д. Б. Пасынки, ул. Мира, 11</t>
  </si>
  <si>
    <t>Кировская область,  Зуевский район,  с. Хмелевка,  ул.Школьная, д.6</t>
  </si>
  <si>
    <t>Кировская область,  Зуевский район,  д. Зуи,  ул. Молодежная,  д.10а</t>
  </si>
  <si>
    <t>Кировская область,  Зуевский район,  с. Суна, ул.Ленина,  д. 15</t>
  </si>
  <si>
    <t>Кировская область,  Зуевский район,  д. Городище,  ул.Садовая,  д.15</t>
  </si>
  <si>
    <t>Кировская область, Зуевский район, п. Соколовка, ул. Центральная, д. 27</t>
  </si>
  <si>
    <t xml:space="preserve">Кировская область, Кикнурский район, д. Березовка, ул. Центральная, 3б </t>
  </si>
  <si>
    <t>Кировская область, Кикнурский район, с. Беляево, ул. Школьная, д. 3</t>
  </si>
  <si>
    <t>Кировская область, Кикнурский район, с. Макарье,  ул. Труда, 29</t>
  </si>
  <si>
    <t>Кировская область, Кильмезский район, д. Бураши, ул.Школьная, д. 2</t>
  </si>
  <si>
    <t>Кировская область, Кильмезский район, д.Вихарево, ул.Советская,  д.13а</t>
  </si>
  <si>
    <t>Кировская область, Кильмезский район, д.Дамаскино, ул.Солнечная, д.15</t>
  </si>
  <si>
    <t>Кировская область, Кильмезский район, д.Карманкино, ул.Молодежная, д. 9а</t>
  </si>
  <si>
    <t>Кировская область, Кильмезский район, д.Моторки, ул.Набережная, д.44</t>
  </si>
  <si>
    <t>Кировская область, Кильмезский район, д.Надежда, ул.Школьная, д.45</t>
  </si>
  <si>
    <t>Кировская область, Кильмезский район, д.Паска, ул.Колхозная, д.2</t>
  </si>
  <si>
    <t>Кировская область, Кильмезский район, нп. Каменный Перебор, пер.Больничный, д. 4</t>
  </si>
  <si>
    <t>Кировская область, Кильмезский район, п.Чернушка, пер. Школьный, д. 5</t>
  </si>
  <si>
    <t>Кировская область, Кильмезский район, д. Большой Порек, ул.Центральная, д.1</t>
  </si>
  <si>
    <t>Кировская область, Кильмезский район,  д. Малая Кильмезь, ул.Зеленая, 2</t>
  </si>
  <si>
    <t>Кировская область, Кирово-Чепецкий район, с. Бурмакино, ул. Ленина, 7в</t>
  </si>
  <si>
    <t>Кировская область, Кирово-Чепецкий район, с. Филиппово, ул. Заева, 27</t>
  </si>
  <si>
    <t>Кировская область, Котельничский район, п.Ленинская Искра, ул.Ронжина, д.1</t>
  </si>
  <si>
    <t xml:space="preserve">Кировская область, Котельничский район, п.Светлый, ул.Ленина, д.9 </t>
  </si>
  <si>
    <t>Кировская область, Котельничский район, с.Боровка, ул.Южная, д.15</t>
  </si>
  <si>
    <t>Кировская область, Котельничский район, с. Юрьево, ул. Молодежная, д.2</t>
  </si>
  <si>
    <t xml:space="preserve"> Кировская область, Котельничский район, д.Родичи, ул. Труда, д.9 </t>
  </si>
  <si>
    <t>Кировская область, Котельничский район,с. Спасское, ул. Мира, д. 35</t>
  </si>
  <si>
    <t>Кировская область, Куменский район, с.Березник, ул.Молодежная, д. 1</t>
  </si>
  <si>
    <t>Кировская область, Куменский район, д. Желны, ул.Садовая, д. 42</t>
  </si>
  <si>
    <t>Кировская область, Куменский район, с.Верхобыстрица, ул.Школьная, д. 4</t>
  </si>
  <si>
    <t>Кировская область, Куменский район, д. Швецово, ул.Кирова, д.2</t>
  </si>
  <si>
    <t>Кировская область, Куменский район, д. Моряны, ул.Восточная, д. 1</t>
  </si>
  <si>
    <t>Кировская область, Лебяжский район, п. Окунево, ул. Комсомольская, д. 16а</t>
  </si>
  <si>
    <t>Кировская область, Лузский район, п.Северные Полянки, ул.Совхозная Красная, д.10</t>
  </si>
  <si>
    <t>Кировская область, Лузский район, д. Куликово, д.6а</t>
  </si>
  <si>
    <t>Кировская область, Лузский район, с.Учка, 36</t>
  </si>
  <si>
    <t>Кировская область, Лузский район, д. Кузнецово, 9</t>
  </si>
  <si>
    <t>Кировская область, Лузский район, д. Андреева Гора, д. 19</t>
  </si>
  <si>
    <t>Кировская область, Малмыжский район, д.Кинерь, ул. Заречная, д. 43</t>
  </si>
  <si>
    <t>Кировская область, Малмыжский район,д. Арык, ул. Молодежная, д. 28</t>
  </si>
  <si>
    <t>Кировская область, Малмыжский район,с. Старая Тушка, ул. Набережная, д. 22</t>
  </si>
  <si>
    <t>Кировская область, Малмыжский район,д.Старый Буртек, ул.Советская, д. 27</t>
  </si>
  <si>
    <t>Кировская область, Малмыжский район, п. Плотбище, ул. Новая, д. 9</t>
  </si>
  <si>
    <t>Кировская область, Малмыжский район, с. Новая Смаиль, ул. Коммунальная, д.11</t>
  </si>
  <si>
    <t>Кировская область, Малмыжский район,  д. Новый Ирюк, ул. Центральная, д. 16</t>
  </si>
  <si>
    <t>Кировская область, Малмыжский район, д. Малый Китяк, ул. Центральная 44</t>
  </si>
  <si>
    <t>Кировская область, Мурашинский район, п.Безбожник, ул.Почтовая, д.59</t>
  </si>
  <si>
    <t>Кировская область, Нагорский район, п. Орлецы, ул. Мира, д.11</t>
  </si>
  <si>
    <t>ФП</t>
  </si>
  <si>
    <t>Кировская область, Нагорский район, с.Заево, ул. Центральная, д.36</t>
  </si>
  <si>
    <t>Кировская область, Нагорский район, д. Шевырталово, ул.им.Владимира Кощеева, д.10</t>
  </si>
  <si>
    <t>Кировская область, Немский район, д.Городище, пер. Центральный, 3</t>
  </si>
  <si>
    <t>Кировская область, Немский район, д.Незамаи, ул. Механизаторов, 3</t>
  </si>
  <si>
    <t>Кировская область, Нолинский район, с.Швариха, ул. Советская, д.40</t>
  </si>
  <si>
    <t>Кировская область, Нолинский район, с.Кырчаны, ул. Полевая, д.15</t>
  </si>
  <si>
    <t>Кировская область, Нолинский район, п.Медведок, ул.Почтовая, д.11</t>
  </si>
  <si>
    <t>Кировская область, Нолинский район, д.Варнаки, ул.Зеленая, д. 65</t>
  </si>
  <si>
    <t>Кировская область, Нолинский район, с.Лудяна, ул.Центральная, д. 17</t>
  </si>
  <si>
    <t xml:space="preserve">Кировская область, Нолинский район, д. Карачи, ул.Садовая, 1 </t>
  </si>
  <si>
    <t>Кировская область, Нолинский район, п.Птицефабрика, Шварихинское шоссе, д.2</t>
  </si>
  <si>
    <t>Кировская область, Нолинский район, п.Красный Яр, ул.Труда, д.1</t>
  </si>
  <si>
    <t>Кировская область, Нолинский район, д.Чащино, ул. Центральная, д 25а</t>
  </si>
  <si>
    <t>Кировская область, Нолинский район, д.Рябиновщина</t>
  </si>
  <si>
    <t>Новое приобретение</t>
  </si>
  <si>
    <t>Кировская область, Нолинский район, с.Зыково, ул. Мира, д. 12</t>
  </si>
  <si>
    <t>Кировская область, Нолинский район, д.Хмелевка, ул.Луговая,  д. 2</t>
  </si>
  <si>
    <t>Кировская область, Омутнинский район, д.Ежово, ул.Логовая, д.3</t>
  </si>
  <si>
    <t>Кировская область, Омутнинский район, д.Осокино, ул.Пригородная, д. 11</t>
  </si>
  <si>
    <t>Кировская область, Омутнинский район, п. Белореченск, ул. Петра Русских, 14</t>
  </si>
  <si>
    <t>Кировская область, Омутнинский район, п. Черная Холуница, ул. Карла Маркса, 21</t>
  </si>
  <si>
    <t>Кировская область, Опаринский район, с.Молома, ул. Советская, 15</t>
  </si>
  <si>
    <t>Кировская область, Опаринский район, п. Верхняя Волманга, ул. Набережная, 13</t>
  </si>
  <si>
    <t>Кировская область, Опаринский район, п. Маромица, ул. Октябрьская, 15</t>
  </si>
  <si>
    <t>Кировская область, Оричевский район,  пгт.Лёвинцы,  ул.70-летия Октября,  д.152</t>
  </si>
  <si>
    <t xml:space="preserve"> Кировская область, Оричевский район, с.Спас-Талица,  ул.Свободы,  д.15</t>
  </si>
  <si>
    <t>Кировская область, Оричевский район, с.Монастырщина,  ул.Набережная,  д.12</t>
  </si>
  <si>
    <t>Кировская область,  Оричевский район, с.Шалегово,  ул.Труда, д.2</t>
  </si>
  <si>
    <t>Кировская область, Оричевский район, д.Усовы,  ул.Молодежная, д. 3</t>
  </si>
  <si>
    <t>Кировская область, Оричевский район,  п.Зенгино,  ул.Школьная, д.5</t>
  </si>
  <si>
    <t>Кировская область, Оричевский район,  с.Пищалье,  ул.Школьная, д.5</t>
  </si>
  <si>
    <t>Кировская область, Оричевский район, с.Быстрица, ул.Новая, 13</t>
  </si>
  <si>
    <t>Кировская область, Пижанский район, д.Андреево, д.11</t>
  </si>
  <si>
    <t>Кировская область, Пижанский район, д.Большое Безруково, д.85</t>
  </si>
  <si>
    <t>Кировская область, Пижанский район, с.Воя, ул.Школьная, д.8а</t>
  </si>
  <si>
    <t>Кировская область, Пижанский район, с.Казаково, ул.Мира, д.1</t>
  </si>
  <si>
    <t>Кировская область, Пижанский район,  д. Ахманово, ул. Советская, 5</t>
  </si>
  <si>
    <t>Кировская область, Пижанский район, д.Пайгишево, ул.Центральная, д. 27</t>
  </si>
  <si>
    <t>Кировская область, Пижанский район, д.Русская Шуйма, ул.Советская, д.11</t>
  </si>
  <si>
    <t>Кировская область, Пижанский район, с.Сретенское, ул.Труда, д.1</t>
  </si>
  <si>
    <t>Кировская область, Пижанский район, д. Щеглята (Новые) , ул.Советская, д.2</t>
  </si>
  <si>
    <t>Кировская область, Пижанский район, д. Второй Ластик, ул.Советская, 35</t>
  </si>
  <si>
    <t>Кировская область, Подосиновский район, п.Пушма, ул.Первомайская, д.15</t>
  </si>
  <si>
    <t>Кировская область, Подосиновский район, п.Скрябино, ул.Советская, д.14</t>
  </si>
  <si>
    <t>Кировская область, Подосиновский район, с.Октябрь, ул.Центральная, д.15</t>
  </si>
  <si>
    <t>Кировская область, Подосиновский район, с.Щеткино, д.1</t>
  </si>
  <si>
    <t>Кировская область, Подосиновский район, д.Борок, ул.Центральная, д.50</t>
  </si>
  <si>
    <t>Кировская область, Подосиновский район, с.Яхреньга, ул.Молодежная, д.3</t>
  </si>
  <si>
    <t>Кировская область, Подосиновский район, п.Ровдино, ул.Октябрьская, д.4</t>
  </si>
  <si>
    <t>Кировская область, Санчурский район, с. Алексеиха, ул. Зеленая, 11</t>
  </si>
  <si>
    <t>Кировская область, Санчурский район, с.Люмпанур, Дружбы, д.4</t>
  </si>
  <si>
    <t>Кировская область, Санчурский район, с.Сметанино, Центральная,д.91</t>
  </si>
  <si>
    <t>Кировская область, Санчурский район, д.Большой Ихтиал, Труда, д.6</t>
  </si>
  <si>
    <t xml:space="preserve">Кировская область, Санчурский район, с. Вотчина, ул. Советская, 13  </t>
  </si>
  <si>
    <t>Кировская область, Свечинский район, д. Шмелево, ул. Советская, 9</t>
  </si>
  <si>
    <t>Кировская область, Слободской район, с. Роговое, ул. Советская, д. 18</t>
  </si>
  <si>
    <t>Кировская область, Слободской район, д. Салтыки, ул. Совхозная, 9Б</t>
  </si>
  <si>
    <t>Кировская область, Слободской район, п. Сухоборка, ул. Гагарина, 2</t>
  </si>
  <si>
    <t>Кировская область, Слободской район, д. Светозарево, ул. Лесная, 1</t>
  </si>
  <si>
    <t>Кировская область, Слободской район, с. Закаринье, ул. Ленина, 19</t>
  </si>
  <si>
    <t>Кировская область, Советский район,   с.Кичма ул.Кирова, 6а</t>
  </si>
  <si>
    <t>Кировская область, Советский район,   д.Борок ул.Набережная, 18</t>
  </si>
  <si>
    <t>Кировская область, Советский район,   с.Васильково ул.Набережная, 4</t>
  </si>
  <si>
    <t>Кировская область Советский район,   д.Дуброва  ул.Профсоюзная, 41</t>
  </si>
  <si>
    <t>Кировская область, Советский район,   с.Зашижемье  ул.Молодежная, 45</t>
  </si>
  <si>
    <t>Кировская область, Советский район,   с.Муша  ул.Октябрьская, 8</t>
  </si>
  <si>
    <t>Кировская область, Советский район,   д.Решетниково, д. 31</t>
  </si>
  <si>
    <t>Кировская область, Советский район,   д.Васичи,  ул.Ленина, 2</t>
  </si>
  <si>
    <t>Кировская область, Советский район,   д.Лошкари,  ул.Советская, 7</t>
  </si>
  <si>
    <t xml:space="preserve">Кировская область Советский район,  д.Кожа  </t>
  </si>
  <si>
    <t>Кировская область, Советский район,  п.Новый, ул.Спортивная, 1</t>
  </si>
  <si>
    <t>Кировская область, Сунский район, с. Нестино, ул. Юбилейная, д. 18/21</t>
  </si>
  <si>
    <t>Кировская область, Сунский район, д. Кокуй, ул.Космонавтов, 16</t>
  </si>
  <si>
    <t>Кировская область, Сунский район, п. Большевик, 45а</t>
  </si>
  <si>
    <t>Кировская область, Сунский район, д. Краснополье, ул.Молодежная, 1, стр. а</t>
  </si>
  <si>
    <t>Кировская область, Сунский район, с. Курчум, ул.Школьная, 16</t>
  </si>
  <si>
    <t>Кировская область, Сунский район, с. Верхосунье, ул. Советская, 14</t>
  </si>
  <si>
    <t>Кировская область, Сунский район, п. Новый, ул. Механизаторская, 2</t>
  </si>
  <si>
    <t>Кировская область, Тужинский район, д. Васькино, д. 125</t>
  </si>
  <si>
    <t>Кировская область, Тужинский район, с. Пачи, ул. Центральная, д. 5</t>
  </si>
  <si>
    <t>Кировская область, Тужинский район, д. Покста, ул. Центральная, д. 35</t>
  </si>
  <si>
    <t xml:space="preserve"> Кировская область, Тужинский район, д. Коврижата, ул. Центральная, д. 5</t>
  </si>
  <si>
    <t xml:space="preserve">Кировская область, Тужинский район, с. Шешурга, ул. Центральная, д. 4 </t>
  </si>
  <si>
    <t>Кировская область, Тужинский район, д. Вынур, д. 8</t>
  </si>
  <si>
    <t>Кировская область, Тужинский район, д. Греково</t>
  </si>
  <si>
    <t>Кировское областное государственное бюджетное учреждение здравоохранения «Унинская центральная районная больница»</t>
  </si>
  <si>
    <t>Кировская область,Унинский район, с Сардык, ул.Кооперативная, д.51</t>
  </si>
  <si>
    <t>Кировская область,Унинский район, д. Князево, ул. Новая, д. 8</t>
  </si>
  <si>
    <t>Кировская область,Унинский район, с.Уть, ул. Советская, д. 22</t>
  </si>
  <si>
    <t>Кировская область, Унинский район, с.Сосновка, ул.Советская, д.2</t>
  </si>
  <si>
    <t>Кировская область, Унинский район, д.Астрахань, ул.Советская, д.41</t>
  </si>
  <si>
    <t>ЦРБ (физиотерапевтический кабинет)</t>
  </si>
  <si>
    <t>Кировская область, пгт. Уни, ул. Больничная, 2</t>
  </si>
  <si>
    <t>Кировская область, Унинский район, с. Порез, ул. Кооперативная, д.5</t>
  </si>
  <si>
    <t xml:space="preserve"> Кировская область, Уржумский район, с. Шурма, ул. Пролетарская, 65</t>
  </si>
  <si>
    <t>Кировская область, Уржумский район, д.Русское Тимкино,ул Колхозная, 8</t>
  </si>
  <si>
    <t xml:space="preserve"> Кировская область, Уржумский район, п.Андреевский, ул.Северная 8</t>
  </si>
  <si>
    <t>Кировская область, Уржумский район, с.Байса, ул.Зеленая, 10</t>
  </si>
  <si>
    <t>Кировская область, Уржумский район, п. Донаурово, ул.Свободы, 1</t>
  </si>
  <si>
    <t>Кировская область, Уржумский район, п. Пиляндыш, ул.Кирова, 50а</t>
  </si>
  <si>
    <t>Кировская область, Уржумский район, д. Савиново, ул. Юбилейная, 8</t>
  </si>
  <si>
    <t>Кировская область, Уржумский район, с. Лазарево, ул. Рабочая, 48</t>
  </si>
  <si>
    <t>Кировская область, Фаленский район с.Верхосунье ул. Пионерская, д. 20 б</t>
  </si>
  <si>
    <t>Кировская область, Фаленский район с. Белая, ул. Школьная, д. 2</t>
  </si>
  <si>
    <t>Кировская область, Фаленский район с. Святица, ул. Мира, д. 8</t>
  </si>
  <si>
    <t>Кировская область, Фаленский район, п. Октябрьский, ул. Садовая, д.11</t>
  </si>
  <si>
    <t>Кировская область, Фаленский район, д. Петруненки, ул. Школьная, д. 2</t>
  </si>
  <si>
    <t>Кировская область, Шабалинский район, с. Колосово,ул. Центральная, д. 10</t>
  </si>
  <si>
    <t>Кировская область, Шабалинский район, д. Содом, ул. Центральная, 18</t>
  </si>
  <si>
    <t>Кировская область, Шабалинский район, с. Черновское, ул. Больничная, 8</t>
  </si>
  <si>
    <t>Кировская область, Шабалинский район, с.Архангельское, ул.Советская, д.29</t>
  </si>
  <si>
    <t>Кировская область, Шабалинский район, с. Высокораменское, ул. Свободы, 40</t>
  </si>
  <si>
    <t>Кировское областное государственное бюджетное учреждение здравоохранения «Яранская центральная районная больница»</t>
  </si>
  <si>
    <t>Кировская область, Яранский район, с.Рождественское пер.Школьный 6</t>
  </si>
  <si>
    <t>Кировская область, Яранский район, д.Пушкино ул.Школьная 8</t>
  </si>
  <si>
    <t>Кировская область, Яранский район, с.Уртма ул.Набережная 2</t>
  </si>
  <si>
    <t>Кировская область, Яранский район, д.Мари-Ушем ул.Центральная 10</t>
  </si>
  <si>
    <t>Кировская область, Яранский район, с.Кугалки ул.Механизаторов 7</t>
  </si>
  <si>
    <t>Кировская область, Яранский район, д.Иваново, ул. Космонавтов, 33</t>
  </si>
  <si>
    <t>Кировская область, Яранский район, с.Первомайское, ул.Центральная,д 19а</t>
  </si>
  <si>
    <t>Кировская область, Яранский район, д.Савичи ул.Черепановская 3</t>
  </si>
  <si>
    <t>Кировская область, Яранский район, с. Каракша, ул. Октябрьская, д. 4</t>
  </si>
  <si>
    <t>Кировская область, Яранский район, с. Салобеляк, ул. Свободы, 39</t>
  </si>
  <si>
    <t>Кировская область, Яранский район, с. Энгенер, ул. Мира, 7</t>
  </si>
  <si>
    <t>Кировское областное государственное бюджетное учреждение здравоохранения  «Кировская городская больница № 5»</t>
  </si>
  <si>
    <t>Кировская область,  Слободской район, с.Бобино, ул.Мира,  д.26</t>
  </si>
  <si>
    <t>Кировская область, Слободской район, п. Боровица</t>
  </si>
  <si>
    <t>** 81 и более % - указываются данные об износе объектов, взамен которого планируется приобретение и монтаж быстровозводимых модульных конструкций для медицинской организации первичного звена здравоохранения, при этом при указании износа меньше 80 % наименование объекта следует дополнить словами «(приспособленное помещение) или (арендованное помещение)».
*** Включение объектов в перечень медицинских организаций, реализация которых финансируется в рамках региональной программы модернизации, должно осуществляться с учетом численности населения, прикрепленного к медицинским организациям для медицинского обслуживания, с учетом прогнозной численности населения для вновь создаваемых объектов, а также с учетом обслуживаемого населения для тех видов медицинских организаций, у которых отсутствует прикрепленное население.
****Заполняется справочно: для приобретения БМК и ввода его в эксплуатацию в бюджете субъекта Российской Федерации будут предусмотрены дополнительные объемы финансирования.</t>
  </si>
  <si>
    <t>Кировское областное государственное бюджетное учреждение здравоохранения "Кировский клинико-диагностический центр"</t>
  </si>
  <si>
    <t>отопление, водоснабжение, канализация, оконные, дверные блоки, отделочные работы, кровля, входные группы</t>
  </si>
  <si>
    <t>Приложение № 2
Приложение № 3
к Региональной программе</t>
  </si>
  <si>
    <t>_________________________</t>
  </si>
  <si>
    <t>Кировская область, Афанасьевский район, д. Московская, ул. Школьная,   д. 8</t>
  </si>
  <si>
    <t>Кировская область, Верхошижемский район, с. Верхолипово, ул. Макарова, д. 5</t>
  </si>
  <si>
    <t xml:space="preserve">Строительство (реконструкция, капитальный ремонт) медицинских организаций Региональной программы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</si>
</sst>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1" x14ac:knownFonts="1">
    <font>
      <sz val="11"/>
      <color theme="1"/>
      <name val="Calibri"/>
      <scheme val="minor"/>
    </font>
    <font>
      <sz val="11"/>
      <color theme="1"/>
      <name val="Calibri"/>
      <family val="2"/>
      <charset val="204"/>
      <scheme val="minor"/>
    </font>
    <font>
      <sz val="12"/>
      <color theme="1"/>
      <name val="Times New Roman"/>
      <family val="1"/>
      <charset val="204"/>
    </font>
    <font>
      <sz val="10"/>
      <color theme="1"/>
      <name val="Times New Roman"/>
      <family val="1"/>
      <charset val="204"/>
    </font>
    <font>
      <sz val="10"/>
      <name val="Times New Roman"/>
      <family val="1"/>
      <charset val="204"/>
    </font>
    <font>
      <i/>
      <sz val="12"/>
      <color theme="1"/>
      <name val="Times New Roman"/>
      <family val="1"/>
      <charset val="204"/>
    </font>
    <font>
      <sz val="11"/>
      <name val="Calibri"/>
      <family val="2"/>
      <charset val="204"/>
      <scheme val="minor"/>
    </font>
    <font>
      <sz val="11"/>
      <color indexed="2"/>
      <name val="Calibri"/>
      <family val="2"/>
      <charset val="204"/>
      <scheme val="minor"/>
    </font>
    <font>
      <sz val="11"/>
      <color theme="1"/>
      <name val="Calibri"/>
      <family val="2"/>
      <charset val="204"/>
      <scheme val="minor"/>
    </font>
    <font>
      <b/>
      <sz val="10"/>
      <color theme="1"/>
      <name val="Times New Roman"/>
      <family val="1"/>
      <charset val="204"/>
    </font>
    <font>
      <sz val="11"/>
      <color theme="1"/>
      <name val="Times New Roman"/>
      <family val="1"/>
      <charset val="204"/>
    </font>
  </fonts>
  <fills count="13">
    <fill>
      <patternFill patternType="none"/>
    </fill>
    <fill>
      <patternFill patternType="gray125"/>
    </fill>
    <fill>
      <patternFill patternType="solid">
        <fgColor theme="0"/>
        <bgColor theme="0"/>
      </patternFill>
    </fill>
    <fill>
      <patternFill patternType="solid">
        <fgColor theme="0"/>
        <bgColor rgb="FFFDEADA"/>
      </patternFill>
    </fill>
    <fill>
      <patternFill patternType="solid">
        <fgColor theme="0"/>
        <bgColor theme="2" tint="-9.9978637043366805E-2"/>
      </patternFill>
    </fill>
    <fill>
      <patternFill patternType="solid">
        <fgColor theme="0"/>
        <bgColor indexed="26"/>
      </patternFill>
    </fill>
    <fill>
      <patternFill patternType="solid">
        <fgColor theme="0"/>
        <bgColor rgb="FFFFC000"/>
      </patternFill>
    </fill>
    <fill>
      <patternFill patternType="solid">
        <fgColor theme="0"/>
        <bgColor indexed="64"/>
      </patternFill>
    </fill>
    <fill>
      <patternFill patternType="solid">
        <fgColor theme="0"/>
        <bgColor rgb="FF92D050"/>
      </patternFill>
    </fill>
    <fill>
      <patternFill patternType="solid">
        <fgColor theme="0"/>
        <bgColor indexed="5"/>
      </patternFill>
    </fill>
    <fill>
      <patternFill patternType="solid">
        <fgColor theme="0"/>
      </patternFill>
    </fill>
    <fill>
      <patternFill patternType="solid">
        <fgColor theme="0"/>
        <bgColor theme="0" tint="-0.14999847407452621"/>
      </patternFill>
    </fill>
    <fill>
      <patternFill patternType="solid">
        <fgColor theme="0"/>
        <bgColor theme="2"/>
      </patternFill>
    </fill>
  </fills>
  <borders count="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bottom/>
      <diagonal/>
    </border>
  </borders>
  <cellStyleXfs count="2">
    <xf numFmtId="0" fontId="0" fillId="0" borderId="0"/>
    <xf numFmtId="9" fontId="8" fillId="0" borderId="0" applyFont="0" applyFill="0" applyBorder="0" applyProtection="0"/>
  </cellStyleXfs>
  <cellXfs count="88">
    <xf numFmtId="0" fontId="0" fillId="0" borderId="0" xfId="0"/>
    <xf numFmtId="0" fontId="2" fillId="0" borderId="0" xfId="0" applyFont="1" applyAlignment="1">
      <alignment horizontal="right" vertical="center" wrapText="1"/>
    </xf>
    <xf numFmtId="0" fontId="2"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3" fillId="0" borderId="2" xfId="0" applyFont="1" applyBorder="1" applyAlignment="1">
      <alignment horizontal="center" vertical="center" wrapText="1"/>
    </xf>
    <xf numFmtId="0" fontId="4" fillId="2" borderId="2" xfId="0" applyFont="1" applyFill="1" applyBorder="1" applyAlignment="1">
      <alignment horizontal="center" vertical="top" wrapText="1"/>
    </xf>
    <xf numFmtId="164" fontId="4" fillId="2" borderId="2" xfId="0" applyNumberFormat="1" applyFont="1" applyFill="1" applyBorder="1" applyAlignment="1">
      <alignment horizontal="center" vertical="top" wrapText="1"/>
    </xf>
    <xf numFmtId="165" fontId="4" fillId="2" borderId="2" xfId="0" applyNumberFormat="1" applyFont="1" applyFill="1" applyBorder="1" applyAlignment="1">
      <alignment horizontal="center" vertical="top" wrapText="1"/>
    </xf>
    <xf numFmtId="165" fontId="4" fillId="2" borderId="2" xfId="0" applyNumberFormat="1" applyFont="1" applyFill="1" applyBorder="1" applyAlignment="1">
      <alignment horizontal="center" vertical="center" wrapText="1"/>
    </xf>
    <xf numFmtId="0" fontId="4" fillId="2" borderId="2" xfId="0" applyFont="1" applyFill="1" applyBorder="1"/>
    <xf numFmtId="1" fontId="4" fillId="2" borderId="2"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3" fillId="0" borderId="7" xfId="0" applyFont="1" applyBorder="1" applyAlignment="1">
      <alignment horizontal="justify" vertical="center" wrapText="1"/>
    </xf>
    <xf numFmtId="0" fontId="3" fillId="0" borderId="2" xfId="0" applyFont="1" applyBorder="1" applyAlignment="1">
      <alignment horizontal="justify" vertical="center" wrapText="1"/>
    </xf>
    <xf numFmtId="0" fontId="0" fillId="0" borderId="2" xfId="0" applyBorder="1"/>
    <xf numFmtId="0" fontId="5" fillId="0" borderId="0" xfId="0" applyFont="1" applyAlignment="1">
      <alignment horizontal="left" vertical="center"/>
    </xf>
    <xf numFmtId="0" fontId="5" fillId="0" borderId="0" xfId="0" applyFont="1" applyAlignment="1">
      <alignment horizontal="left" vertical="center" wrapText="1"/>
    </xf>
    <xf numFmtId="0" fontId="4" fillId="2" borderId="2" xfId="0" applyFont="1" applyFill="1" applyBorder="1" applyAlignment="1">
      <alignment horizontal="center" vertical="center" wrapText="1"/>
    </xf>
    <xf numFmtId="164" fontId="4" fillId="2" borderId="2" xfId="0" applyNumberFormat="1" applyFont="1" applyFill="1" applyBorder="1" applyAlignment="1">
      <alignment horizontal="center" vertical="center" wrapText="1"/>
    </xf>
    <xf numFmtId="0" fontId="6" fillId="2" borderId="2" xfId="0" applyFont="1" applyFill="1" applyBorder="1"/>
    <xf numFmtId="1" fontId="4" fillId="2" borderId="2" xfId="0"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1" fontId="4" fillId="2" borderId="6" xfId="0" applyNumberFormat="1" applyFont="1" applyFill="1" applyBorder="1" applyAlignment="1">
      <alignment horizontal="center" vertical="center" wrapText="1"/>
    </xf>
    <xf numFmtId="164" fontId="4" fillId="2" borderId="2" xfId="1"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2" borderId="2" xfId="0" applyFont="1" applyFill="1" applyBorder="1" applyAlignment="1">
      <alignment horizontal="right"/>
    </xf>
    <xf numFmtId="164" fontId="4" fillId="2" borderId="1" xfId="0" applyNumberFormat="1"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0" fontId="4" fillId="2" borderId="8" xfId="0" applyFont="1" applyFill="1" applyBorder="1" applyAlignment="1">
      <alignment horizontal="center" vertical="center" wrapText="1"/>
    </xf>
    <xf numFmtId="164" fontId="4" fillId="2" borderId="6" xfId="0"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2" fontId="4" fillId="2" borderId="2" xfId="0" applyNumberFormat="1" applyFont="1" applyFill="1" applyBorder="1" applyAlignment="1">
      <alignment horizontal="center" vertical="center" wrapText="1"/>
    </xf>
    <xf numFmtId="165" fontId="3" fillId="0" borderId="2" xfId="0" applyNumberFormat="1" applyFont="1" applyBorder="1" applyAlignment="1">
      <alignment horizontal="center" vertical="center" wrapText="1"/>
    </xf>
    <xf numFmtId="0" fontId="0" fillId="2" borderId="0" xfId="0" applyFill="1"/>
    <xf numFmtId="1" fontId="4" fillId="2" borderId="1" xfId="0" applyNumberFormat="1" applyFont="1" applyFill="1" applyBorder="1" applyAlignment="1">
      <alignment horizontal="center" vertical="center" wrapText="1"/>
    </xf>
    <xf numFmtId="0" fontId="7" fillId="2" borderId="2" xfId="0" applyFont="1" applyFill="1" applyBorder="1"/>
    <xf numFmtId="0" fontId="4" fillId="2" borderId="0" xfId="0" applyFont="1" applyFill="1" applyAlignment="1">
      <alignment horizontal="center" vertical="center" wrapText="1"/>
    </xf>
    <xf numFmtId="0" fontId="3" fillId="2" borderId="2" xfId="0" applyFont="1" applyFill="1" applyBorder="1" applyAlignment="1">
      <alignment horizontal="justify" vertical="center" wrapText="1"/>
    </xf>
    <xf numFmtId="0" fontId="3" fillId="2" borderId="7" xfId="0" applyFont="1" applyFill="1" applyBorder="1" applyAlignment="1">
      <alignment horizontal="justify" vertical="center" wrapText="1"/>
    </xf>
    <xf numFmtId="165" fontId="3" fillId="2" borderId="2" xfId="0" applyNumberFormat="1" applyFont="1" applyFill="1" applyBorder="1" applyAlignment="1">
      <alignment horizontal="center" vertical="center" wrapText="1"/>
    </xf>
    <xf numFmtId="0" fontId="0" fillId="2" borderId="2" xfId="0" applyFill="1" applyBorder="1"/>
    <xf numFmtId="0" fontId="4" fillId="4" borderId="2" xfId="0" applyFont="1" applyFill="1" applyBorder="1" applyAlignment="1">
      <alignment horizontal="center" vertical="top" wrapText="1"/>
    </xf>
    <xf numFmtId="165" fontId="4" fillId="5" borderId="2" xfId="0" applyNumberFormat="1" applyFont="1" applyFill="1" applyBorder="1" applyAlignment="1">
      <alignment horizontal="center" vertical="top" wrapText="1"/>
    </xf>
    <xf numFmtId="165" fontId="4" fillId="6" borderId="2" xfId="0" applyNumberFormat="1" applyFont="1" applyFill="1" applyBorder="1" applyAlignment="1">
      <alignment horizontal="center" vertical="center" wrapText="1"/>
    </xf>
    <xf numFmtId="0" fontId="4" fillId="5" borderId="2" xfId="0" applyFont="1" applyFill="1" applyBorder="1"/>
    <xf numFmtId="0" fontId="3" fillId="7" borderId="7" xfId="0" applyFont="1" applyFill="1" applyBorder="1" applyAlignment="1">
      <alignment horizontal="justify" vertical="center" wrapText="1"/>
    </xf>
    <xf numFmtId="164" fontId="3" fillId="7" borderId="2" xfId="0" applyNumberFormat="1" applyFont="1" applyFill="1" applyBorder="1" applyAlignment="1">
      <alignment horizontal="justify" vertical="center" wrapText="1"/>
    </xf>
    <xf numFmtId="165" fontId="3" fillId="7" borderId="2" xfId="0" applyNumberFormat="1" applyFont="1" applyFill="1" applyBorder="1" applyAlignment="1">
      <alignment horizontal="justify" vertical="center" wrapText="1"/>
    </xf>
    <xf numFmtId="165" fontId="3" fillId="5" borderId="2" xfId="0" applyNumberFormat="1" applyFont="1" applyFill="1" applyBorder="1" applyAlignment="1">
      <alignment horizontal="justify" vertical="center" wrapText="1"/>
    </xf>
    <xf numFmtId="165" fontId="3" fillId="8" borderId="2" xfId="0" applyNumberFormat="1" applyFont="1" applyFill="1" applyBorder="1" applyAlignment="1">
      <alignment horizontal="justify" vertical="center" wrapText="1"/>
    </xf>
    <xf numFmtId="165" fontId="3" fillId="6" borderId="2" xfId="0" applyNumberFormat="1" applyFont="1" applyFill="1" applyBorder="1" applyAlignment="1">
      <alignment horizontal="justify" vertical="center" wrapText="1"/>
    </xf>
    <xf numFmtId="0" fontId="0" fillId="7" borderId="2" xfId="0" applyFill="1" applyBorder="1"/>
    <xf numFmtId="0" fontId="4" fillId="9" borderId="2" xfId="0" applyFont="1" applyFill="1" applyBorder="1" applyAlignment="1">
      <alignment horizontal="center" vertical="top" wrapText="1"/>
    </xf>
    <xf numFmtId="165" fontId="4" fillId="5" borderId="2" xfId="0" applyNumberFormat="1" applyFont="1" applyFill="1" applyBorder="1" applyAlignment="1">
      <alignment horizontal="center" vertical="center" wrapText="1"/>
    </xf>
    <xf numFmtId="1" fontId="4" fillId="7" borderId="2" xfId="0" applyNumberFormat="1" applyFont="1" applyFill="1" applyBorder="1" applyAlignment="1">
      <alignment horizontal="center" vertical="center" wrapText="1"/>
    </xf>
    <xf numFmtId="1" fontId="4" fillId="7" borderId="2" xfId="1" applyNumberFormat="1"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10"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164" fontId="4" fillId="5" borderId="2" xfId="0" applyNumberFormat="1"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11" borderId="2" xfId="0" applyFont="1" applyFill="1" applyBorder="1" applyAlignment="1">
      <alignment horizontal="center" vertical="center" wrapText="1"/>
    </xf>
    <xf numFmtId="0" fontId="4" fillId="5" borderId="1" xfId="0" applyFont="1" applyFill="1" applyBorder="1" applyAlignment="1">
      <alignment horizontal="center" vertical="center" wrapText="1"/>
    </xf>
    <xf numFmtId="165" fontId="4" fillId="5" borderId="1" xfId="0" applyNumberFormat="1" applyFont="1" applyFill="1" applyBorder="1" applyAlignment="1">
      <alignment horizontal="center" vertical="center" wrapText="1"/>
    </xf>
    <xf numFmtId="0" fontId="4" fillId="12" borderId="2" xfId="0" applyFont="1" applyFill="1" applyBorder="1" applyAlignment="1">
      <alignment horizontal="center" vertical="center" wrapText="1"/>
    </xf>
    <xf numFmtId="165" fontId="3" fillId="5" borderId="2" xfId="0" applyNumberFormat="1" applyFont="1" applyFill="1" applyBorder="1" applyAlignment="1">
      <alignment horizontal="center" vertical="center" wrapText="1"/>
    </xf>
    <xf numFmtId="0" fontId="0" fillId="7" borderId="0" xfId="0" applyFill="1"/>
    <xf numFmtId="0" fontId="5" fillId="0" borderId="0" xfId="0" applyFont="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vertical="top"/>
    </xf>
    <xf numFmtId="0" fontId="5" fillId="0" borderId="0" xfId="0" applyFont="1" applyAlignment="1">
      <alignment horizontal="left" vertical="center"/>
    </xf>
    <xf numFmtId="0" fontId="2" fillId="0" borderId="0" xfId="0" applyFont="1" applyAlignment="1">
      <alignment horizontal="center" vertical="center" wrapText="1"/>
    </xf>
    <xf numFmtId="0" fontId="10" fillId="0" borderId="0" xfId="0" applyFont="1" applyAlignment="1">
      <alignment horizontal="center" vertical="top"/>
    </xf>
    <xf numFmtId="0" fontId="5" fillId="0" borderId="0" xfId="0" applyFont="1" applyAlignment="1">
      <alignment horizontal="left" vertical="top" wrapText="1"/>
    </xf>
    <xf numFmtId="0" fontId="3" fillId="7" borderId="2"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0" fillId="0" borderId="0" xfId="0" applyAlignment="1">
      <alignment horizontal="center"/>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5" xfId="0" applyFont="1" applyFill="1" applyBorder="1" applyAlignment="1">
      <alignment horizontal="center" vertical="center" wrapText="1"/>
    </xf>
  </cellXfs>
  <cellStyles count="2">
    <cellStyle name="Обычный" xfId="0" builtinId="0"/>
    <cellStyle name="Процентный"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19"/>
  <sheetViews>
    <sheetView tabSelected="1" topLeftCell="G1" zoomScaleNormal="100" zoomScaleSheetLayoutView="100" zoomScalePageLayoutView="75" workbookViewId="0">
      <selection activeCell="P10" sqref="P10"/>
    </sheetView>
  </sheetViews>
  <sheetFormatPr defaultRowHeight="15" x14ac:dyDescent="0.25"/>
  <cols>
    <col min="1" max="1" width="4.5703125" customWidth="1"/>
    <col min="2" max="2" width="9.140625" customWidth="1"/>
    <col min="3" max="3" width="29.140625" customWidth="1"/>
    <col min="4" max="4" width="45.42578125" customWidth="1"/>
    <col min="5" max="5" width="14.140625" customWidth="1"/>
    <col min="6" max="6" width="15.7109375" customWidth="1"/>
    <col min="7" max="7" width="14.28515625" customWidth="1"/>
    <col min="8" max="8" width="15.140625" customWidth="1"/>
    <col min="9" max="9" width="15.85546875" customWidth="1"/>
    <col min="10" max="10" width="14.28515625" customWidth="1"/>
    <col min="11" max="11" width="15.7109375" customWidth="1"/>
    <col min="12" max="12" width="18" customWidth="1"/>
    <col min="13" max="13" width="19" customWidth="1"/>
    <col min="14" max="14" width="12.42578125" customWidth="1"/>
    <col min="15" max="15" width="13.7109375" customWidth="1"/>
    <col min="16" max="17" width="13.85546875" customWidth="1"/>
    <col min="18" max="18" width="14.42578125" customWidth="1"/>
    <col min="19" max="19" width="16.7109375" customWidth="1"/>
    <col min="20" max="20" width="12.5703125" customWidth="1"/>
    <col min="21" max="21" width="14.28515625" customWidth="1"/>
    <col min="22" max="22" width="13.140625" customWidth="1"/>
    <col min="23" max="23" width="13.28515625" customWidth="1"/>
    <col min="24" max="24" width="17.140625" customWidth="1"/>
    <col min="25" max="31" width="14.28515625" customWidth="1"/>
    <col min="32" max="32" width="15.5703125" customWidth="1"/>
    <col min="33" max="33" width="16" customWidth="1"/>
    <col min="34" max="34" width="13.140625" customWidth="1"/>
    <col min="35" max="35" width="12.140625" customWidth="1"/>
    <col min="36" max="37" width="14.5703125" customWidth="1"/>
    <col min="38" max="38" width="23.140625" customWidth="1"/>
  </cols>
  <sheetData>
    <row r="1" spans="1:38" ht="84.75" customHeight="1" x14ac:dyDescent="0.25">
      <c r="AK1" s="75" t="s">
        <v>510</v>
      </c>
      <c r="AL1" s="76"/>
    </row>
    <row r="2" spans="1:38" ht="36" customHeight="1" x14ac:dyDescent="0.25">
      <c r="A2" s="79" t="s">
        <v>514</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row>
    <row r="3" spans="1:38" ht="15.75" x14ac:dyDescent="0.25">
      <c r="N3" s="1"/>
      <c r="O3" s="2"/>
      <c r="P3" s="2"/>
      <c r="Q3" s="2"/>
      <c r="R3" s="3"/>
      <c r="S3" s="3"/>
      <c r="T3" s="2"/>
      <c r="U3" s="2"/>
      <c r="V3" s="2"/>
      <c r="W3" s="2"/>
      <c r="X3" s="2"/>
      <c r="Y3" s="2"/>
      <c r="Z3" s="2"/>
      <c r="AA3" s="2"/>
      <c r="AB3" s="2"/>
      <c r="AC3" s="2"/>
      <c r="AD3" s="2"/>
      <c r="AE3" s="2"/>
      <c r="AF3" s="2"/>
      <c r="AL3" s="1" t="s">
        <v>0</v>
      </c>
    </row>
    <row r="4" spans="1:38" ht="60.75" customHeight="1" x14ac:dyDescent="0.25">
      <c r="B4" s="78" t="s">
        <v>1</v>
      </c>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row>
    <row r="5" spans="1:38" ht="15.75" x14ac:dyDescent="0.25">
      <c r="B5" s="4"/>
    </row>
    <row r="6" spans="1:38" ht="15.75" x14ac:dyDescent="0.25">
      <c r="B6" s="4"/>
    </row>
    <row r="7" spans="1:38" ht="100.5" customHeight="1" x14ac:dyDescent="0.25">
      <c r="B7" s="73" t="s">
        <v>2</v>
      </c>
      <c r="C7" s="73" t="s">
        <v>3</v>
      </c>
      <c r="D7" s="73" t="s">
        <v>4</v>
      </c>
      <c r="E7" s="69" t="s">
        <v>5</v>
      </c>
      <c r="F7" s="69" t="s">
        <v>6</v>
      </c>
      <c r="G7" s="69" t="s">
        <v>7</v>
      </c>
      <c r="H7" s="69" t="s">
        <v>8</v>
      </c>
      <c r="I7" s="73" t="s">
        <v>9</v>
      </c>
      <c r="J7" s="69" t="s">
        <v>10</v>
      </c>
      <c r="K7" s="69" t="s">
        <v>11</v>
      </c>
      <c r="L7" s="73" t="s">
        <v>12</v>
      </c>
      <c r="M7" s="69" t="s">
        <v>13</v>
      </c>
      <c r="N7" s="69" t="s">
        <v>14</v>
      </c>
      <c r="O7" s="69"/>
      <c r="P7" s="69"/>
      <c r="Q7" s="69"/>
      <c r="R7" s="69"/>
      <c r="S7" s="69" t="s">
        <v>15</v>
      </c>
      <c r="T7" s="69" t="s">
        <v>16</v>
      </c>
      <c r="U7" s="69"/>
      <c r="V7" s="69"/>
      <c r="W7" s="69"/>
      <c r="X7" s="69"/>
      <c r="Y7" s="69" t="s">
        <v>17</v>
      </c>
      <c r="Z7" s="70" t="s">
        <v>18</v>
      </c>
      <c r="AA7" s="71"/>
      <c r="AB7" s="71"/>
      <c r="AC7" s="71"/>
      <c r="AD7" s="72"/>
      <c r="AE7" s="73" t="s">
        <v>19</v>
      </c>
      <c r="AF7" s="69" t="s">
        <v>20</v>
      </c>
      <c r="AG7" s="69"/>
      <c r="AH7" s="69"/>
      <c r="AI7" s="69"/>
      <c r="AJ7" s="69"/>
      <c r="AK7" s="73" t="s">
        <v>21</v>
      </c>
      <c r="AL7" s="69" t="s">
        <v>22</v>
      </c>
    </row>
    <row r="8" spans="1:38" ht="93" customHeight="1" x14ac:dyDescent="0.25">
      <c r="B8" s="74"/>
      <c r="C8" s="74"/>
      <c r="D8" s="74"/>
      <c r="E8" s="69"/>
      <c r="F8" s="69"/>
      <c r="G8" s="69"/>
      <c r="H8" s="69"/>
      <c r="I8" s="74"/>
      <c r="J8" s="69"/>
      <c r="K8" s="69"/>
      <c r="L8" s="74"/>
      <c r="M8" s="69"/>
      <c r="N8" s="5">
        <v>2021</v>
      </c>
      <c r="O8" s="5">
        <v>2022</v>
      </c>
      <c r="P8" s="5">
        <v>2023</v>
      </c>
      <c r="Q8" s="5">
        <v>2024</v>
      </c>
      <c r="R8" s="5">
        <v>2025</v>
      </c>
      <c r="S8" s="69"/>
      <c r="T8" s="5">
        <v>2021</v>
      </c>
      <c r="U8" s="5">
        <v>2022</v>
      </c>
      <c r="V8" s="5">
        <v>2023</v>
      </c>
      <c r="W8" s="5">
        <v>2024</v>
      </c>
      <c r="X8" s="5">
        <v>2025</v>
      </c>
      <c r="Y8" s="69"/>
      <c r="Z8" s="5">
        <v>2021</v>
      </c>
      <c r="AA8" s="5">
        <v>2022</v>
      </c>
      <c r="AB8" s="5">
        <v>2023</v>
      </c>
      <c r="AC8" s="5">
        <v>2024</v>
      </c>
      <c r="AD8" s="5">
        <v>2025</v>
      </c>
      <c r="AE8" s="74"/>
      <c r="AF8" s="5">
        <v>2021</v>
      </c>
      <c r="AG8" s="5">
        <v>2022</v>
      </c>
      <c r="AH8" s="5">
        <v>2023</v>
      </c>
      <c r="AI8" s="5">
        <v>2024</v>
      </c>
      <c r="AJ8" s="5">
        <v>2025</v>
      </c>
      <c r="AK8" s="74"/>
      <c r="AL8" s="69"/>
    </row>
    <row r="9" spans="1:38" s="67" customFormat="1" x14ac:dyDescent="0.25">
      <c r="B9" s="62">
        <v>1</v>
      </c>
      <c r="C9" s="62">
        <v>2</v>
      </c>
      <c r="D9" s="62">
        <v>3</v>
      </c>
      <c r="E9" s="62">
        <v>4</v>
      </c>
      <c r="F9" s="62">
        <v>5</v>
      </c>
      <c r="G9" s="62">
        <v>6</v>
      </c>
      <c r="H9" s="62">
        <v>7</v>
      </c>
      <c r="I9" s="62">
        <v>8</v>
      </c>
      <c r="J9" s="62">
        <v>9</v>
      </c>
      <c r="K9" s="62">
        <v>10</v>
      </c>
      <c r="L9" s="62">
        <v>11</v>
      </c>
      <c r="M9" s="62">
        <v>12</v>
      </c>
      <c r="N9" s="62">
        <v>13</v>
      </c>
      <c r="O9" s="62">
        <v>14</v>
      </c>
      <c r="P9" s="62">
        <v>15</v>
      </c>
      <c r="Q9" s="62">
        <v>16</v>
      </c>
      <c r="R9" s="62">
        <v>17</v>
      </c>
      <c r="S9" s="62">
        <v>18</v>
      </c>
      <c r="T9" s="62">
        <v>19</v>
      </c>
      <c r="U9" s="62">
        <v>20</v>
      </c>
      <c r="V9" s="62">
        <v>21</v>
      </c>
      <c r="W9" s="62">
        <v>22</v>
      </c>
      <c r="X9" s="62">
        <v>23</v>
      </c>
      <c r="Y9" s="62">
        <v>24</v>
      </c>
      <c r="Z9" s="62">
        <v>25</v>
      </c>
      <c r="AA9" s="62">
        <v>26</v>
      </c>
      <c r="AB9" s="62">
        <v>27</v>
      </c>
      <c r="AC9" s="62">
        <v>28</v>
      </c>
      <c r="AD9" s="62">
        <v>29</v>
      </c>
      <c r="AE9" s="62">
        <v>30</v>
      </c>
      <c r="AF9" s="62">
        <v>31</v>
      </c>
      <c r="AG9" s="62">
        <v>32</v>
      </c>
      <c r="AH9" s="62">
        <v>33</v>
      </c>
      <c r="AI9" s="62">
        <v>34</v>
      </c>
      <c r="AJ9" s="62">
        <v>35</v>
      </c>
      <c r="AK9" s="62">
        <v>36</v>
      </c>
      <c r="AL9" s="62">
        <v>37</v>
      </c>
    </row>
    <row r="10" spans="1:38" ht="81.75" customHeight="1" x14ac:dyDescent="0.25">
      <c r="B10" s="6">
        <v>1</v>
      </c>
      <c r="C10" s="6" t="s">
        <v>23</v>
      </c>
      <c r="D10" s="6" t="s">
        <v>24</v>
      </c>
      <c r="E10" s="6" t="s">
        <v>25</v>
      </c>
      <c r="F10" s="6" t="s">
        <v>26</v>
      </c>
      <c r="G10" s="6">
        <v>82</v>
      </c>
      <c r="H10" s="6">
        <v>5120</v>
      </c>
      <c r="I10" s="6" t="s">
        <v>27</v>
      </c>
      <c r="J10" s="7">
        <v>1400</v>
      </c>
      <c r="K10" s="6">
        <v>200</v>
      </c>
      <c r="L10" s="6" t="s">
        <v>28</v>
      </c>
      <c r="M10" s="8">
        <f t="shared" ref="M10:M13" si="0">N10+O10+P10+Q10+R10</f>
        <v>106000000</v>
      </c>
      <c r="N10" s="8">
        <v>0</v>
      </c>
      <c r="O10" s="8">
        <v>0</v>
      </c>
      <c r="P10" s="8">
        <v>106000000</v>
      </c>
      <c r="Q10" s="8">
        <v>0</v>
      </c>
      <c r="R10" s="8">
        <v>0</v>
      </c>
      <c r="S10" s="8">
        <f>V10</f>
        <v>103612225.1214</v>
      </c>
      <c r="T10" s="8">
        <f t="shared" ref="T10:X13" si="1">N10*97.74738219%</f>
        <v>0</v>
      </c>
      <c r="U10" s="8">
        <f t="shared" si="1"/>
        <v>0</v>
      </c>
      <c r="V10" s="8">
        <f>P10*97.74738219%</f>
        <v>103612225.1214</v>
      </c>
      <c r="W10" s="8">
        <f t="shared" si="1"/>
        <v>0</v>
      </c>
      <c r="X10" s="8">
        <f t="shared" si="1"/>
        <v>0</v>
      </c>
      <c r="Y10" s="8">
        <f>M10-S10</f>
        <v>2387774.8786000013</v>
      </c>
      <c r="Z10" s="8">
        <f t="shared" ref="Z10:AD13" si="2">N10-T10</f>
        <v>0</v>
      </c>
      <c r="AA10" s="8">
        <f t="shared" si="2"/>
        <v>0</v>
      </c>
      <c r="AB10" s="8">
        <f t="shared" si="2"/>
        <v>2387774.8786000013</v>
      </c>
      <c r="AC10" s="8">
        <f>Q10-W10</f>
        <v>0</v>
      </c>
      <c r="AD10" s="8">
        <f t="shared" si="2"/>
        <v>0</v>
      </c>
      <c r="AE10" s="9">
        <v>0</v>
      </c>
      <c r="AF10" s="9">
        <v>0</v>
      </c>
      <c r="AG10" s="9">
        <v>0</v>
      </c>
      <c r="AH10" s="9">
        <v>0</v>
      </c>
      <c r="AI10" s="9">
        <v>0</v>
      </c>
      <c r="AJ10" s="9">
        <v>0</v>
      </c>
      <c r="AK10" s="9">
        <f>S10+Y10+AE10</f>
        <v>106000000</v>
      </c>
      <c r="AL10" s="10">
        <v>2023</v>
      </c>
    </row>
    <row r="11" spans="1:38" ht="81.75" customHeight="1" x14ac:dyDescent="0.25">
      <c r="B11" s="6">
        <v>2</v>
      </c>
      <c r="C11" s="6" t="s">
        <v>29</v>
      </c>
      <c r="D11" s="6" t="s">
        <v>30</v>
      </c>
      <c r="E11" s="6" t="s">
        <v>31</v>
      </c>
      <c r="F11" s="6" t="s">
        <v>32</v>
      </c>
      <c r="G11" s="11"/>
      <c r="H11" s="6">
        <v>10071</v>
      </c>
      <c r="I11" s="6" t="s">
        <v>33</v>
      </c>
      <c r="J11" s="7">
        <v>1500</v>
      </c>
      <c r="K11" s="11">
        <v>200</v>
      </c>
      <c r="L11" s="6" t="s">
        <v>28</v>
      </c>
      <c r="M11" s="8">
        <f t="shared" si="0"/>
        <v>97000000</v>
      </c>
      <c r="N11" s="8">
        <v>0</v>
      </c>
      <c r="O11" s="8">
        <v>0</v>
      </c>
      <c r="P11" s="8">
        <v>97000000</v>
      </c>
      <c r="Q11" s="8">
        <v>0</v>
      </c>
      <c r="R11" s="8">
        <v>0</v>
      </c>
      <c r="S11" s="8">
        <f>V11</f>
        <v>94814960.724299997</v>
      </c>
      <c r="T11" s="8">
        <f t="shared" si="1"/>
        <v>0</v>
      </c>
      <c r="U11" s="8">
        <f t="shared" si="1"/>
        <v>0</v>
      </c>
      <c r="V11" s="8">
        <f>P11*97.74738219%</f>
        <v>94814960.724299997</v>
      </c>
      <c r="W11" s="8">
        <f t="shared" si="1"/>
        <v>0</v>
      </c>
      <c r="X11" s="8">
        <f t="shared" si="1"/>
        <v>0</v>
      </c>
      <c r="Y11" s="8">
        <f t="shared" ref="Y11:Y13" si="3">M11-S11</f>
        <v>2185039.2757000029</v>
      </c>
      <c r="Z11" s="8">
        <f t="shared" si="2"/>
        <v>0</v>
      </c>
      <c r="AA11" s="8">
        <f t="shared" si="2"/>
        <v>0</v>
      </c>
      <c r="AB11" s="8">
        <f t="shared" si="2"/>
        <v>2185039.2757000029</v>
      </c>
      <c r="AC11" s="8">
        <f t="shared" si="2"/>
        <v>0</v>
      </c>
      <c r="AD11" s="8">
        <f t="shared" si="2"/>
        <v>0</v>
      </c>
      <c r="AE11" s="9">
        <v>0</v>
      </c>
      <c r="AF11" s="9">
        <v>0</v>
      </c>
      <c r="AG11" s="9">
        <v>0</v>
      </c>
      <c r="AH11" s="9">
        <v>0</v>
      </c>
      <c r="AI11" s="9">
        <v>0</v>
      </c>
      <c r="AJ11" s="9">
        <v>0</v>
      </c>
      <c r="AK11" s="9">
        <f t="shared" ref="AK11:AK13" si="4">S11+Y11+AE11</f>
        <v>97000000</v>
      </c>
      <c r="AL11" s="10">
        <v>2023</v>
      </c>
    </row>
    <row r="12" spans="1:38" ht="81.75" customHeight="1" x14ac:dyDescent="0.25">
      <c r="B12" s="6">
        <v>3</v>
      </c>
      <c r="C12" s="53" t="s">
        <v>34</v>
      </c>
      <c r="D12" s="12" t="s">
        <v>35</v>
      </c>
      <c r="E12" s="6" t="s">
        <v>36</v>
      </c>
      <c r="F12" s="6" t="s">
        <v>26</v>
      </c>
      <c r="G12" s="6">
        <v>81</v>
      </c>
      <c r="H12" s="42">
        <v>22829</v>
      </c>
      <c r="I12" s="6" t="s">
        <v>27</v>
      </c>
      <c r="J12" s="7">
        <v>1450</v>
      </c>
      <c r="K12" s="6">
        <v>200</v>
      </c>
      <c r="L12" s="6" t="s">
        <v>28</v>
      </c>
      <c r="M12" s="8">
        <f t="shared" si="0"/>
        <v>124410900</v>
      </c>
      <c r="N12" s="8">
        <v>0</v>
      </c>
      <c r="O12" s="8">
        <v>0</v>
      </c>
      <c r="P12" s="8">
        <v>0</v>
      </c>
      <c r="Q12" s="43">
        <v>123900900</v>
      </c>
      <c r="R12" s="43">
        <f>10000+500000</f>
        <v>510000</v>
      </c>
      <c r="S12" s="8">
        <f>M12*97.74738219%</f>
        <v>121608397.90901871</v>
      </c>
      <c r="T12" s="8">
        <f t="shared" si="1"/>
        <v>0</v>
      </c>
      <c r="U12" s="8">
        <f t="shared" si="1"/>
        <v>0</v>
      </c>
      <c r="V12" s="8">
        <f t="shared" si="1"/>
        <v>0</v>
      </c>
      <c r="W12" s="8">
        <f>Q12*97.74738219%</f>
        <v>121109886.25984971</v>
      </c>
      <c r="X12" s="8">
        <f t="shared" si="1"/>
        <v>498511.64916899998</v>
      </c>
      <c r="Y12" s="8">
        <f t="shared" si="3"/>
        <v>2802502.0909812897</v>
      </c>
      <c r="Z12" s="8">
        <f t="shared" si="2"/>
        <v>0</v>
      </c>
      <c r="AA12" s="8">
        <f t="shared" si="2"/>
        <v>0</v>
      </c>
      <c r="AB12" s="8">
        <f t="shared" si="2"/>
        <v>0</v>
      </c>
      <c r="AC12" s="8">
        <f t="shared" si="2"/>
        <v>2791013.7401502877</v>
      </c>
      <c r="AD12" s="8">
        <f t="shared" si="2"/>
        <v>11488.350831000018</v>
      </c>
      <c r="AE12" s="44">
        <f>AI12</f>
        <v>7800000</v>
      </c>
      <c r="AF12" s="9">
        <v>0</v>
      </c>
      <c r="AG12" s="9">
        <v>0</v>
      </c>
      <c r="AH12" s="9">
        <v>0</v>
      </c>
      <c r="AI12" s="44">
        <v>7800000</v>
      </c>
      <c r="AJ12" s="9">
        <v>0</v>
      </c>
      <c r="AK12" s="44">
        <f>S12+Y12+AE12</f>
        <v>132210900</v>
      </c>
      <c r="AL12" s="45">
        <v>2025</v>
      </c>
    </row>
    <row r="13" spans="1:38" ht="81.75" customHeight="1" x14ac:dyDescent="0.25">
      <c r="B13" s="6">
        <v>4</v>
      </c>
      <c r="C13" s="6" t="s">
        <v>37</v>
      </c>
      <c r="D13" s="6" t="s">
        <v>38</v>
      </c>
      <c r="E13" s="6" t="s">
        <v>39</v>
      </c>
      <c r="F13" s="6" t="s">
        <v>26</v>
      </c>
      <c r="G13" s="6">
        <v>85</v>
      </c>
      <c r="H13" s="6">
        <v>6973</v>
      </c>
      <c r="I13" s="6" t="s">
        <v>27</v>
      </c>
      <c r="J13" s="7">
        <v>5295</v>
      </c>
      <c r="K13" s="11">
        <v>250</v>
      </c>
      <c r="L13" s="6" t="s">
        <v>28</v>
      </c>
      <c r="M13" s="8">
        <f t="shared" si="0"/>
        <v>307000900</v>
      </c>
      <c r="N13" s="8">
        <v>0</v>
      </c>
      <c r="O13" s="8">
        <v>257000900</v>
      </c>
      <c r="P13" s="8">
        <v>50000000</v>
      </c>
      <c r="Q13" s="8">
        <v>0</v>
      </c>
      <c r="R13" s="8">
        <v>0</v>
      </c>
      <c r="S13" s="8">
        <f t="shared" ref="S13" si="5">M13*97.74738219%</f>
        <v>300085343.04973972</v>
      </c>
      <c r="T13" s="8">
        <f t="shared" si="1"/>
        <v>0</v>
      </c>
      <c r="U13" s="8">
        <f>O13*97.74738219%</f>
        <v>251211651.95473972</v>
      </c>
      <c r="V13" s="8">
        <f>P13*97.74738219%</f>
        <v>48873691.094999999</v>
      </c>
      <c r="W13" s="8">
        <f t="shared" si="1"/>
        <v>0</v>
      </c>
      <c r="X13" s="8">
        <f t="shared" si="1"/>
        <v>0</v>
      </c>
      <c r="Y13" s="8">
        <f t="shared" si="3"/>
        <v>6915556.9502602816</v>
      </c>
      <c r="Z13" s="8">
        <f t="shared" si="2"/>
        <v>0</v>
      </c>
      <c r="AA13" s="8">
        <f t="shared" si="2"/>
        <v>5789248.0452602804</v>
      </c>
      <c r="AB13" s="8">
        <f t="shared" si="2"/>
        <v>1126308.9050000012</v>
      </c>
      <c r="AC13" s="8">
        <f t="shared" si="2"/>
        <v>0</v>
      </c>
      <c r="AD13" s="8">
        <f t="shared" si="2"/>
        <v>0</v>
      </c>
      <c r="AE13" s="9">
        <v>0</v>
      </c>
      <c r="AF13" s="9">
        <v>0</v>
      </c>
      <c r="AG13" s="9">
        <v>0</v>
      </c>
      <c r="AH13" s="9">
        <v>0</v>
      </c>
      <c r="AI13" s="9">
        <v>0</v>
      </c>
      <c r="AJ13" s="9">
        <v>0</v>
      </c>
      <c r="AK13" s="9">
        <f t="shared" si="4"/>
        <v>307000900</v>
      </c>
      <c r="AL13" s="10">
        <v>2023</v>
      </c>
    </row>
    <row r="14" spans="1:38" x14ac:dyDescent="0.25">
      <c r="B14" s="13"/>
      <c r="C14" s="14" t="s">
        <v>40</v>
      </c>
      <c r="D14" s="13"/>
      <c r="E14" s="13"/>
      <c r="F14" s="13"/>
      <c r="G14" s="13"/>
      <c r="H14" s="46"/>
      <c r="I14" s="46"/>
      <c r="J14" s="47">
        <f>J10+J11+J12+J13</f>
        <v>9645</v>
      </c>
      <c r="K14" s="46"/>
      <c r="L14" s="46"/>
      <c r="M14" s="48">
        <f t="shared" ref="M14:U14" si="6">M10+M11+M12+M13</f>
        <v>634411800</v>
      </c>
      <c r="N14" s="48">
        <f t="shared" si="6"/>
        <v>0</v>
      </c>
      <c r="O14" s="48">
        <f t="shared" si="6"/>
        <v>257000900</v>
      </c>
      <c r="P14" s="48">
        <f t="shared" si="6"/>
        <v>253000000</v>
      </c>
      <c r="Q14" s="49">
        <f t="shared" si="6"/>
        <v>123900900</v>
      </c>
      <c r="R14" s="49">
        <f t="shared" si="6"/>
        <v>510000</v>
      </c>
      <c r="S14" s="48">
        <f t="shared" si="6"/>
        <v>620120926.80445838</v>
      </c>
      <c r="T14" s="48">
        <f t="shared" si="6"/>
        <v>0</v>
      </c>
      <c r="U14" s="48">
        <f t="shared" si="6"/>
        <v>251211651.95473972</v>
      </c>
      <c r="V14" s="48">
        <f t="shared" ref="V14:AK14" si="7">V10+V11+V12+V13</f>
        <v>247300876.94069999</v>
      </c>
      <c r="W14" s="50">
        <f t="shared" si="7"/>
        <v>121109886.25984971</v>
      </c>
      <c r="X14" s="48">
        <f t="shared" si="7"/>
        <v>498511.64916899998</v>
      </c>
      <c r="Y14" s="48">
        <f t="shared" si="7"/>
        <v>14290873.195541576</v>
      </c>
      <c r="Z14" s="48">
        <f t="shared" si="7"/>
        <v>0</v>
      </c>
      <c r="AA14" s="48">
        <f t="shared" si="7"/>
        <v>5789248.0452602804</v>
      </c>
      <c r="AB14" s="48">
        <f t="shared" si="7"/>
        <v>5699123.0593000054</v>
      </c>
      <c r="AC14" s="50">
        <f t="shared" si="7"/>
        <v>2791013.7401502877</v>
      </c>
      <c r="AD14" s="48">
        <f t="shared" si="7"/>
        <v>11488.350831000018</v>
      </c>
      <c r="AE14" s="51">
        <f t="shared" si="7"/>
        <v>7800000</v>
      </c>
      <c r="AF14" s="48">
        <f t="shared" si="7"/>
        <v>0</v>
      </c>
      <c r="AG14" s="48">
        <f t="shared" si="7"/>
        <v>0</v>
      </c>
      <c r="AH14" s="48">
        <f t="shared" si="7"/>
        <v>0</v>
      </c>
      <c r="AI14" s="51">
        <f t="shared" si="7"/>
        <v>7800000</v>
      </c>
      <c r="AJ14" s="48">
        <f t="shared" si="7"/>
        <v>0</v>
      </c>
      <c r="AK14" s="51">
        <f t="shared" si="7"/>
        <v>642211800</v>
      </c>
      <c r="AL14" s="52"/>
    </row>
    <row r="16" spans="1:38" ht="15.75" x14ac:dyDescent="0.25">
      <c r="B16" s="77" t="s">
        <v>41</v>
      </c>
      <c r="C16" s="77"/>
      <c r="D16" s="77"/>
      <c r="E16" s="77"/>
      <c r="F16" s="77"/>
      <c r="G16" s="77"/>
      <c r="H16" s="77"/>
      <c r="I16" s="77"/>
      <c r="J16" s="77"/>
      <c r="K16" s="77"/>
      <c r="L16" s="77"/>
      <c r="M16" s="77"/>
      <c r="N16" s="77"/>
      <c r="O16" s="77"/>
      <c r="P16" s="77"/>
      <c r="Q16" s="77"/>
      <c r="R16" s="77"/>
    </row>
    <row r="17" spans="2:19" ht="15.75" x14ac:dyDescent="0.25">
      <c r="B17" s="77" t="s">
        <v>42</v>
      </c>
      <c r="C17" s="77"/>
      <c r="D17" s="77"/>
      <c r="E17" s="77"/>
      <c r="F17" s="77"/>
      <c r="G17" s="77"/>
      <c r="H17" s="77"/>
      <c r="I17" s="77"/>
      <c r="J17" s="77"/>
      <c r="K17" s="77"/>
      <c r="L17" s="77"/>
      <c r="M17" s="77"/>
      <c r="N17" s="77"/>
      <c r="O17" s="77"/>
      <c r="P17" s="77"/>
      <c r="Q17" s="77"/>
      <c r="R17" s="77"/>
      <c r="S17" s="16"/>
    </row>
    <row r="18" spans="2:19" ht="15.75" x14ac:dyDescent="0.25">
      <c r="B18" s="68" t="s">
        <v>43</v>
      </c>
      <c r="C18" s="68"/>
      <c r="D18" s="68"/>
      <c r="E18" s="68"/>
      <c r="F18" s="68"/>
      <c r="G18" s="68"/>
      <c r="H18" s="68"/>
      <c r="I18" s="68"/>
      <c r="J18" s="68"/>
      <c r="K18" s="68"/>
      <c r="L18" s="68"/>
      <c r="M18" s="68"/>
      <c r="N18" s="68"/>
      <c r="O18" s="68"/>
      <c r="P18" s="68"/>
      <c r="Q18" s="68"/>
      <c r="R18" s="68"/>
      <c r="S18" s="16"/>
    </row>
    <row r="19" spans="2:19" ht="20.25" customHeight="1" x14ac:dyDescent="0.25">
      <c r="B19" s="68" t="s">
        <v>44</v>
      </c>
      <c r="C19" s="68"/>
      <c r="D19" s="68"/>
      <c r="E19" s="68"/>
      <c r="F19" s="68"/>
      <c r="G19" s="68"/>
      <c r="H19" s="68"/>
      <c r="I19" s="68"/>
      <c r="J19" s="68"/>
      <c r="K19" s="68"/>
      <c r="L19" s="68"/>
      <c r="M19" s="68"/>
      <c r="N19" s="68"/>
      <c r="O19" s="68"/>
      <c r="P19" s="68"/>
      <c r="Q19" s="68"/>
      <c r="R19" s="68"/>
      <c r="S19" s="17"/>
    </row>
  </sheetData>
  <autoFilter ref="B9:AL9" xr:uid="{00000000-0009-0000-0000-000000000000}"/>
  <mergeCells count="28">
    <mergeCell ref="AK1:AL1"/>
    <mergeCell ref="AL7:AL8"/>
    <mergeCell ref="B16:R16"/>
    <mergeCell ref="B17:R17"/>
    <mergeCell ref="B18:R18"/>
    <mergeCell ref="AK7:AK8"/>
    <mergeCell ref="B4:AG4"/>
    <mergeCell ref="M7:M8"/>
    <mergeCell ref="N7:R7"/>
    <mergeCell ref="S7:S8"/>
    <mergeCell ref="T7:X7"/>
    <mergeCell ref="A2:AL2"/>
    <mergeCell ref="B19:R19"/>
    <mergeCell ref="Y7:Y8"/>
    <mergeCell ref="Z7:AD7"/>
    <mergeCell ref="AE7:AE8"/>
    <mergeCell ref="AF7:AJ7"/>
    <mergeCell ref="B7:B8"/>
    <mergeCell ref="C7:C8"/>
    <mergeCell ref="D7:D8"/>
    <mergeCell ref="E7:E8"/>
    <mergeCell ref="F7:F8"/>
    <mergeCell ref="G7:G8"/>
    <mergeCell ref="H7:H8"/>
    <mergeCell ref="I7:I8"/>
    <mergeCell ref="J7:J8"/>
    <mergeCell ref="K7:K8"/>
    <mergeCell ref="L7:L8"/>
  </mergeCells>
  <pageMargins left="0.70866141732283472" right="0.70866141732283472" top="0.74803149606299213" bottom="0.74803149606299213" header="0.31496062992125984" footer="0.31496062992125984"/>
  <pageSetup paperSize="9" scale="21" firstPageNumber="14" fitToHeight="0" orientation="landscape" useFirstPageNumber="1" r:id="rId1"/>
  <headerFooter>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AL109"/>
  <sheetViews>
    <sheetView zoomScaleNormal="100" zoomScaleSheetLayoutView="70" workbookViewId="0">
      <pane xSplit="3" ySplit="7" topLeftCell="M8" activePane="bottomRight" state="frozen"/>
      <selection activeCell="R11" sqref="R11"/>
      <selection pane="topRight"/>
      <selection pane="bottomLeft"/>
      <selection pane="bottomRight" activeCell="X102" sqref="X102"/>
    </sheetView>
  </sheetViews>
  <sheetFormatPr defaultRowHeight="15" x14ac:dyDescent="0.25"/>
  <cols>
    <col min="3" max="3" width="35.5703125" customWidth="1"/>
    <col min="4" max="4" width="44.7109375" customWidth="1"/>
    <col min="5" max="5" width="20.5703125" customWidth="1"/>
    <col min="6" max="6" width="12.7109375" customWidth="1"/>
    <col min="7" max="7" width="12.42578125" customWidth="1"/>
    <col min="8" max="8" width="14.42578125" customWidth="1"/>
    <col min="9" max="10" width="13.42578125" customWidth="1"/>
    <col min="11" max="11" width="19.140625" customWidth="1"/>
    <col min="12" max="12" width="28.7109375" customWidth="1"/>
    <col min="13" max="13" width="18.85546875" customWidth="1"/>
    <col min="14" max="14" width="13" customWidth="1"/>
    <col min="15" max="15" width="15" customWidth="1"/>
    <col min="16" max="16" width="13.42578125" customWidth="1"/>
    <col min="17" max="17" width="14.42578125" customWidth="1"/>
    <col min="18" max="18" width="14.85546875" customWidth="1"/>
    <col min="19" max="19" width="16.5703125" customWidth="1"/>
    <col min="20" max="24" width="12.5703125" customWidth="1"/>
    <col min="25" max="25" width="16" customWidth="1"/>
    <col min="26" max="30" width="12.85546875" customWidth="1"/>
    <col min="31" max="31" width="16" customWidth="1"/>
    <col min="32" max="32" width="12.5703125" customWidth="1"/>
    <col min="33" max="33" width="13.140625" customWidth="1"/>
    <col min="34" max="34" width="11.7109375" customWidth="1"/>
    <col min="35" max="35" width="13.5703125" customWidth="1"/>
    <col min="36" max="36" width="12.140625" customWidth="1"/>
    <col min="37" max="37" width="16.28515625" customWidth="1"/>
    <col min="38" max="38" width="17.28515625" customWidth="1"/>
  </cols>
  <sheetData>
    <row r="2" spans="2:38" ht="15.75" x14ac:dyDescent="0.25">
      <c r="N2" s="1"/>
      <c r="R2" s="3"/>
      <c r="AL2" s="1" t="s">
        <v>45</v>
      </c>
    </row>
    <row r="3" spans="2:38" ht="64.5" customHeight="1" x14ac:dyDescent="0.25">
      <c r="B3" s="78" t="s">
        <v>46</v>
      </c>
      <c r="C3" s="78"/>
      <c r="D3" s="78"/>
      <c r="E3" s="78"/>
      <c r="F3" s="78"/>
      <c r="G3" s="78"/>
      <c r="H3" s="78"/>
      <c r="I3" s="78"/>
      <c r="J3" s="78"/>
      <c r="K3" s="78"/>
      <c r="L3" s="78"/>
      <c r="M3" s="78"/>
      <c r="N3" s="78"/>
      <c r="O3" s="78"/>
      <c r="P3" s="78"/>
      <c r="Q3" s="78"/>
      <c r="R3" s="78"/>
    </row>
    <row r="5" spans="2:38" ht="121.5" customHeight="1" x14ac:dyDescent="0.25">
      <c r="B5" s="69" t="s">
        <v>2</v>
      </c>
      <c r="C5" s="69" t="s">
        <v>3</v>
      </c>
      <c r="D5" s="73" t="s">
        <v>4</v>
      </c>
      <c r="E5" s="69" t="s">
        <v>5</v>
      </c>
      <c r="F5" s="69" t="s">
        <v>7</v>
      </c>
      <c r="G5" s="69" t="s">
        <v>47</v>
      </c>
      <c r="H5" s="73" t="s">
        <v>48</v>
      </c>
      <c r="I5" s="69" t="s">
        <v>10</v>
      </c>
      <c r="J5" s="69" t="s">
        <v>49</v>
      </c>
      <c r="K5" s="73" t="s">
        <v>12</v>
      </c>
      <c r="L5" s="69" t="s">
        <v>50</v>
      </c>
      <c r="M5" s="69" t="s">
        <v>13</v>
      </c>
      <c r="N5" s="69" t="s">
        <v>14</v>
      </c>
      <c r="O5" s="69"/>
      <c r="P5" s="69"/>
      <c r="Q5" s="69"/>
      <c r="R5" s="69"/>
      <c r="S5" s="69" t="s">
        <v>15</v>
      </c>
      <c r="T5" s="69" t="s">
        <v>16</v>
      </c>
      <c r="U5" s="69"/>
      <c r="V5" s="69"/>
      <c r="W5" s="69"/>
      <c r="X5" s="69"/>
      <c r="Y5" s="69" t="s">
        <v>17</v>
      </c>
      <c r="Z5" s="70" t="s">
        <v>18</v>
      </c>
      <c r="AA5" s="71"/>
      <c r="AB5" s="71"/>
      <c r="AC5" s="71"/>
      <c r="AD5" s="72"/>
      <c r="AE5" s="73" t="s">
        <v>51</v>
      </c>
      <c r="AF5" s="69" t="s">
        <v>52</v>
      </c>
      <c r="AG5" s="69"/>
      <c r="AH5" s="69"/>
      <c r="AI5" s="69"/>
      <c r="AJ5" s="69"/>
      <c r="AK5" s="73" t="s">
        <v>21</v>
      </c>
      <c r="AL5" s="69" t="s">
        <v>22</v>
      </c>
    </row>
    <row r="6" spans="2:38" ht="63.75" customHeight="1" x14ac:dyDescent="0.25">
      <c r="B6" s="69"/>
      <c r="C6" s="69"/>
      <c r="D6" s="74"/>
      <c r="E6" s="69"/>
      <c r="F6" s="69"/>
      <c r="G6" s="69"/>
      <c r="H6" s="74"/>
      <c r="I6" s="69"/>
      <c r="J6" s="69"/>
      <c r="K6" s="74"/>
      <c r="L6" s="69"/>
      <c r="M6" s="69"/>
      <c r="N6" s="5">
        <v>2021</v>
      </c>
      <c r="O6" s="5">
        <v>2022</v>
      </c>
      <c r="P6" s="5">
        <v>2023</v>
      </c>
      <c r="Q6" s="5">
        <v>2024</v>
      </c>
      <c r="R6" s="5">
        <v>2025</v>
      </c>
      <c r="S6" s="69"/>
      <c r="T6" s="5">
        <v>2021</v>
      </c>
      <c r="U6" s="5">
        <v>2022</v>
      </c>
      <c r="V6" s="5">
        <v>2023</v>
      </c>
      <c r="W6" s="5">
        <v>2024</v>
      </c>
      <c r="X6" s="5">
        <v>2025</v>
      </c>
      <c r="Y6" s="69"/>
      <c r="Z6" s="5">
        <v>2021</v>
      </c>
      <c r="AA6" s="5">
        <v>2022</v>
      </c>
      <c r="AB6" s="5">
        <v>2023</v>
      </c>
      <c r="AC6" s="5">
        <v>2024</v>
      </c>
      <c r="AD6" s="5">
        <v>2025</v>
      </c>
      <c r="AE6" s="74"/>
      <c r="AF6" s="5">
        <v>2021</v>
      </c>
      <c r="AG6" s="5">
        <v>2022</v>
      </c>
      <c r="AH6" s="5">
        <v>2023</v>
      </c>
      <c r="AI6" s="5">
        <v>2024</v>
      </c>
      <c r="AJ6" s="5">
        <v>2025</v>
      </c>
      <c r="AK6" s="74"/>
      <c r="AL6" s="69"/>
    </row>
    <row r="7" spans="2:38" s="67" customFormat="1" x14ac:dyDescent="0.25">
      <c r="B7" s="62">
        <v>1</v>
      </c>
      <c r="C7" s="62">
        <v>2</v>
      </c>
      <c r="D7" s="62">
        <v>3</v>
      </c>
      <c r="E7" s="62">
        <v>4</v>
      </c>
      <c r="F7" s="62">
        <v>5</v>
      </c>
      <c r="G7" s="62">
        <v>6</v>
      </c>
      <c r="H7" s="62">
        <v>7</v>
      </c>
      <c r="I7" s="62">
        <v>8</v>
      </c>
      <c r="J7" s="62">
        <v>9</v>
      </c>
      <c r="K7" s="62">
        <v>10</v>
      </c>
      <c r="L7" s="62">
        <v>11</v>
      </c>
      <c r="M7" s="62">
        <v>12</v>
      </c>
      <c r="N7" s="62">
        <v>13</v>
      </c>
      <c r="O7" s="62">
        <v>14</v>
      </c>
      <c r="P7" s="62">
        <v>15</v>
      </c>
      <c r="Q7" s="62">
        <v>16</v>
      </c>
      <c r="R7" s="62">
        <v>17</v>
      </c>
      <c r="S7" s="62">
        <v>18</v>
      </c>
      <c r="T7" s="62">
        <v>19</v>
      </c>
      <c r="U7" s="62">
        <v>20</v>
      </c>
      <c r="V7" s="62">
        <v>21</v>
      </c>
      <c r="W7" s="62">
        <v>22</v>
      </c>
      <c r="X7" s="62">
        <v>23</v>
      </c>
      <c r="Y7" s="62">
        <v>24</v>
      </c>
      <c r="Z7" s="62">
        <v>25</v>
      </c>
      <c r="AA7" s="62">
        <v>26</v>
      </c>
      <c r="AB7" s="62">
        <v>24</v>
      </c>
      <c r="AC7" s="62">
        <v>28</v>
      </c>
      <c r="AD7" s="62">
        <v>29</v>
      </c>
      <c r="AE7" s="62">
        <v>30</v>
      </c>
      <c r="AF7" s="62">
        <v>31</v>
      </c>
      <c r="AG7" s="62">
        <v>32</v>
      </c>
      <c r="AH7" s="62">
        <v>33</v>
      </c>
      <c r="AI7" s="62">
        <v>34</v>
      </c>
      <c r="AJ7" s="62">
        <v>35</v>
      </c>
      <c r="AK7" s="62">
        <v>36</v>
      </c>
      <c r="AL7" s="62">
        <v>37</v>
      </c>
    </row>
    <row r="8" spans="2:38" ht="73.5" customHeight="1" x14ac:dyDescent="0.25">
      <c r="B8" s="18">
        <v>1</v>
      </c>
      <c r="C8" s="18" t="s">
        <v>53</v>
      </c>
      <c r="D8" s="18" t="s">
        <v>54</v>
      </c>
      <c r="E8" s="18" t="s">
        <v>55</v>
      </c>
      <c r="F8" s="18">
        <v>53</v>
      </c>
      <c r="G8" s="18" t="s">
        <v>56</v>
      </c>
      <c r="H8" s="18">
        <v>5360</v>
      </c>
      <c r="I8" s="19">
        <v>1317</v>
      </c>
      <c r="J8" s="19">
        <v>150</v>
      </c>
      <c r="K8" s="19" t="s">
        <v>28</v>
      </c>
      <c r="L8" s="18" t="s">
        <v>57</v>
      </c>
      <c r="M8" s="9">
        <f t="shared" ref="M8:M70" si="0">N8+O8+P8+Q8+R8</f>
        <v>35954100</v>
      </c>
      <c r="N8" s="9">
        <v>0</v>
      </c>
      <c r="O8" s="9">
        <v>35954100</v>
      </c>
      <c r="P8" s="9">
        <v>0</v>
      </c>
      <c r="Q8" s="9">
        <v>0</v>
      </c>
      <c r="R8" s="9">
        <v>0</v>
      </c>
      <c r="S8" s="9">
        <f>M8*97.74738219%</f>
        <v>35144191.539974786</v>
      </c>
      <c r="T8" s="9">
        <f t="shared" ref="S8:X23" si="1">N8*97.74738219%</f>
        <v>0</v>
      </c>
      <c r="U8" s="9">
        <f t="shared" si="1"/>
        <v>35144191.539974786</v>
      </c>
      <c r="V8" s="9">
        <f t="shared" si="1"/>
        <v>0</v>
      </c>
      <c r="W8" s="9">
        <f t="shared" si="1"/>
        <v>0</v>
      </c>
      <c r="X8" s="9">
        <f t="shared" si="1"/>
        <v>0</v>
      </c>
      <c r="Y8" s="9">
        <f t="shared" ref="Y8:AD39" si="2">M8-S8</f>
        <v>809908.46002521366</v>
      </c>
      <c r="Z8" s="9">
        <f t="shared" si="2"/>
        <v>0</v>
      </c>
      <c r="AA8" s="9">
        <f t="shared" si="2"/>
        <v>809908.46002521366</v>
      </c>
      <c r="AB8" s="9">
        <f t="shared" si="2"/>
        <v>0</v>
      </c>
      <c r="AC8" s="9">
        <f t="shared" si="2"/>
        <v>0</v>
      </c>
      <c r="AD8" s="9">
        <f t="shared" si="2"/>
        <v>0</v>
      </c>
      <c r="AE8" s="9">
        <v>0</v>
      </c>
      <c r="AF8" s="9">
        <v>0</v>
      </c>
      <c r="AG8" s="9">
        <v>0</v>
      </c>
      <c r="AH8" s="9">
        <v>0</v>
      </c>
      <c r="AI8" s="9">
        <v>0</v>
      </c>
      <c r="AJ8" s="9">
        <v>0</v>
      </c>
      <c r="AK8" s="9">
        <f t="shared" ref="AK8:AK9" si="3">S8+Y8+AE8</f>
        <v>35954100</v>
      </c>
      <c r="AL8" s="20">
        <v>2022</v>
      </c>
    </row>
    <row r="9" spans="2:38" ht="55.5" customHeight="1" x14ac:dyDescent="0.25">
      <c r="B9" s="18">
        <v>2</v>
      </c>
      <c r="C9" s="18" t="s">
        <v>53</v>
      </c>
      <c r="D9" s="18" t="s">
        <v>58</v>
      </c>
      <c r="E9" s="18" t="s">
        <v>59</v>
      </c>
      <c r="F9" s="18">
        <v>40</v>
      </c>
      <c r="G9" s="18" t="s">
        <v>56</v>
      </c>
      <c r="H9" s="18">
        <v>1077</v>
      </c>
      <c r="I9" s="19">
        <v>321.7</v>
      </c>
      <c r="J9" s="19">
        <v>50</v>
      </c>
      <c r="K9" s="19" t="s">
        <v>28</v>
      </c>
      <c r="L9" s="18" t="s">
        <v>60</v>
      </c>
      <c r="M9" s="9">
        <f t="shared" si="0"/>
        <v>4468400</v>
      </c>
      <c r="N9" s="9">
        <v>0</v>
      </c>
      <c r="O9" s="9">
        <v>0</v>
      </c>
      <c r="P9" s="9">
        <f>4468.4*1000</f>
        <v>4468400</v>
      </c>
      <c r="Q9" s="9">
        <v>0</v>
      </c>
      <c r="R9" s="9">
        <v>0</v>
      </c>
      <c r="S9" s="9">
        <f t="shared" si="1"/>
        <v>4367744.0257779602</v>
      </c>
      <c r="T9" s="9">
        <f t="shared" si="1"/>
        <v>0</v>
      </c>
      <c r="U9" s="9">
        <f t="shared" si="1"/>
        <v>0</v>
      </c>
      <c r="V9" s="9">
        <f t="shared" si="1"/>
        <v>4367744.0257779602</v>
      </c>
      <c r="W9" s="9">
        <f t="shared" si="1"/>
        <v>0</v>
      </c>
      <c r="X9" s="9">
        <f t="shared" si="1"/>
        <v>0</v>
      </c>
      <c r="Y9" s="9">
        <f t="shared" si="2"/>
        <v>100655.9742220398</v>
      </c>
      <c r="Z9" s="9">
        <f t="shared" si="2"/>
        <v>0</v>
      </c>
      <c r="AA9" s="9">
        <f t="shared" si="2"/>
        <v>0</v>
      </c>
      <c r="AB9" s="9">
        <f t="shared" si="2"/>
        <v>100655.9742220398</v>
      </c>
      <c r="AC9" s="9">
        <f t="shared" si="2"/>
        <v>0</v>
      </c>
      <c r="AD9" s="9">
        <f t="shared" si="2"/>
        <v>0</v>
      </c>
      <c r="AE9" s="9">
        <v>0</v>
      </c>
      <c r="AF9" s="9">
        <v>0</v>
      </c>
      <c r="AG9" s="9">
        <v>0</v>
      </c>
      <c r="AH9" s="9">
        <v>0</v>
      </c>
      <c r="AI9" s="9">
        <v>0</v>
      </c>
      <c r="AJ9" s="9">
        <v>0</v>
      </c>
      <c r="AK9" s="9">
        <f t="shared" si="3"/>
        <v>4468400</v>
      </c>
      <c r="AL9" s="20">
        <v>2023</v>
      </c>
    </row>
    <row r="10" spans="2:38" ht="55.5" customHeight="1" x14ac:dyDescent="0.25">
      <c r="B10" s="18">
        <v>3</v>
      </c>
      <c r="C10" s="18" t="s">
        <v>61</v>
      </c>
      <c r="D10" s="18" t="s">
        <v>54</v>
      </c>
      <c r="E10" s="18" t="s">
        <v>62</v>
      </c>
      <c r="F10" s="21">
        <v>41</v>
      </c>
      <c r="G10" s="18" t="s">
        <v>56</v>
      </c>
      <c r="H10" s="18">
        <v>11378</v>
      </c>
      <c r="I10" s="19">
        <v>3997</v>
      </c>
      <c r="J10" s="19">
        <v>365</v>
      </c>
      <c r="K10" s="19" t="s">
        <v>28</v>
      </c>
      <c r="L10" s="18" t="s">
        <v>63</v>
      </c>
      <c r="M10" s="9">
        <f t="shared" si="0"/>
        <v>7800000</v>
      </c>
      <c r="N10" s="9">
        <v>0</v>
      </c>
      <c r="O10" s="9">
        <v>0</v>
      </c>
      <c r="P10" s="9">
        <v>0</v>
      </c>
      <c r="Q10" s="9">
        <v>7800000</v>
      </c>
      <c r="R10" s="9">
        <v>0</v>
      </c>
      <c r="S10" s="9">
        <f t="shared" si="1"/>
        <v>7624295.8108200002</v>
      </c>
      <c r="T10" s="9">
        <f t="shared" si="1"/>
        <v>0</v>
      </c>
      <c r="U10" s="9">
        <f t="shared" si="1"/>
        <v>0</v>
      </c>
      <c r="V10" s="9">
        <f t="shared" si="1"/>
        <v>0</v>
      </c>
      <c r="W10" s="9">
        <f t="shared" si="1"/>
        <v>7624295.8108200002</v>
      </c>
      <c r="X10" s="9">
        <f t="shared" si="1"/>
        <v>0</v>
      </c>
      <c r="Y10" s="9">
        <f t="shared" si="2"/>
        <v>175704.18917999975</v>
      </c>
      <c r="Z10" s="9">
        <f t="shared" si="2"/>
        <v>0</v>
      </c>
      <c r="AA10" s="9">
        <f t="shared" si="2"/>
        <v>0</v>
      </c>
      <c r="AB10" s="9">
        <f t="shared" si="2"/>
        <v>0</v>
      </c>
      <c r="AC10" s="9">
        <f t="shared" si="2"/>
        <v>175704.18917999975</v>
      </c>
      <c r="AD10" s="9">
        <f t="shared" si="2"/>
        <v>0</v>
      </c>
      <c r="AE10" s="9">
        <v>0</v>
      </c>
      <c r="AF10" s="9">
        <v>0</v>
      </c>
      <c r="AG10" s="9">
        <v>0</v>
      </c>
      <c r="AH10" s="9">
        <v>0</v>
      </c>
      <c r="AI10" s="9">
        <v>0</v>
      </c>
      <c r="AJ10" s="9">
        <v>0</v>
      </c>
      <c r="AK10" s="9">
        <f t="shared" ref="AK10:AK73" si="4">S10+Y10+AE10</f>
        <v>7800000</v>
      </c>
      <c r="AL10" s="20">
        <v>2024</v>
      </c>
    </row>
    <row r="11" spans="2:38" ht="55.5" customHeight="1" x14ac:dyDescent="0.25">
      <c r="B11" s="18">
        <v>4</v>
      </c>
      <c r="C11" s="18" t="s">
        <v>64</v>
      </c>
      <c r="D11" s="18" t="s">
        <v>54</v>
      </c>
      <c r="E11" s="18" t="s">
        <v>65</v>
      </c>
      <c r="F11" s="21">
        <v>51</v>
      </c>
      <c r="G11" s="18" t="s">
        <v>56</v>
      </c>
      <c r="H11" s="18">
        <v>14626</v>
      </c>
      <c r="I11" s="19">
        <v>2300</v>
      </c>
      <c r="J11" s="19">
        <v>375</v>
      </c>
      <c r="K11" s="19" t="s">
        <v>28</v>
      </c>
      <c r="L11" s="18" t="s">
        <v>66</v>
      </c>
      <c r="M11" s="54">
        <f t="shared" si="0"/>
        <v>34490000</v>
      </c>
      <c r="N11" s="9">
        <v>0</v>
      </c>
      <c r="O11" s="9">
        <v>0</v>
      </c>
      <c r="P11" s="9">
        <v>0</v>
      </c>
      <c r="Q11" s="9">
        <v>0</v>
      </c>
      <c r="R11" s="54">
        <f>34990000-500000</f>
        <v>34490000</v>
      </c>
      <c r="S11" s="9">
        <f t="shared" si="1"/>
        <v>33713072.117330998</v>
      </c>
      <c r="T11" s="9">
        <f t="shared" si="1"/>
        <v>0</v>
      </c>
      <c r="U11" s="9">
        <f t="shared" si="1"/>
        <v>0</v>
      </c>
      <c r="V11" s="9">
        <f t="shared" si="1"/>
        <v>0</v>
      </c>
      <c r="W11" s="9">
        <f t="shared" si="1"/>
        <v>0</v>
      </c>
      <c r="X11" s="9">
        <f t="shared" si="1"/>
        <v>33713072.117330998</v>
      </c>
      <c r="Y11" s="9">
        <f t="shared" si="2"/>
        <v>776927.88266900182</v>
      </c>
      <c r="Z11" s="9">
        <f t="shared" si="2"/>
        <v>0</v>
      </c>
      <c r="AA11" s="9">
        <f t="shared" si="2"/>
        <v>0</v>
      </c>
      <c r="AB11" s="9">
        <f t="shared" si="2"/>
        <v>0</v>
      </c>
      <c r="AC11" s="9">
        <f t="shared" si="2"/>
        <v>0</v>
      </c>
      <c r="AD11" s="9">
        <f t="shared" si="2"/>
        <v>776927.88266900182</v>
      </c>
      <c r="AE11" s="9">
        <v>0</v>
      </c>
      <c r="AF11" s="9">
        <v>0</v>
      </c>
      <c r="AG11" s="9">
        <v>0</v>
      </c>
      <c r="AH11" s="9">
        <v>0</v>
      </c>
      <c r="AI11" s="9">
        <v>0</v>
      </c>
      <c r="AJ11" s="9">
        <v>0</v>
      </c>
      <c r="AK11" s="9">
        <f t="shared" si="4"/>
        <v>34490000</v>
      </c>
      <c r="AL11" s="20">
        <v>2025</v>
      </c>
    </row>
    <row r="12" spans="2:38" ht="55.5" customHeight="1" x14ac:dyDescent="0.25">
      <c r="B12" s="18">
        <v>5</v>
      </c>
      <c r="C12" s="18" t="s">
        <v>64</v>
      </c>
      <c r="D12" s="18" t="s">
        <v>58</v>
      </c>
      <c r="E12" s="18" t="s">
        <v>67</v>
      </c>
      <c r="F12" s="21">
        <v>50</v>
      </c>
      <c r="G12" s="18" t="s">
        <v>56</v>
      </c>
      <c r="H12" s="18">
        <v>2636</v>
      </c>
      <c r="I12" s="19">
        <v>1770</v>
      </c>
      <c r="J12" s="19">
        <v>62</v>
      </c>
      <c r="K12" s="19" t="s">
        <v>28</v>
      </c>
      <c r="L12" s="18" t="s">
        <v>68</v>
      </c>
      <c r="M12" s="9">
        <f t="shared" si="0"/>
        <v>14579753.800000001</v>
      </c>
      <c r="N12" s="9">
        <v>0</v>
      </c>
      <c r="O12" s="9">
        <v>0</v>
      </c>
      <c r="P12" s="9">
        <f>14640*1000-60246.2</f>
        <v>14579753.800000001</v>
      </c>
      <c r="Q12" s="9">
        <v>0</v>
      </c>
      <c r="R12" s="9">
        <v>0</v>
      </c>
      <c r="S12" s="9">
        <f t="shared" si="1"/>
        <v>14251327.669247048</v>
      </c>
      <c r="T12" s="9">
        <f t="shared" si="1"/>
        <v>0</v>
      </c>
      <c r="U12" s="9">
        <f t="shared" si="1"/>
        <v>0</v>
      </c>
      <c r="V12" s="9">
        <f t="shared" si="1"/>
        <v>14251327.669247048</v>
      </c>
      <c r="W12" s="9">
        <f t="shared" si="1"/>
        <v>0</v>
      </c>
      <c r="X12" s="9">
        <f t="shared" si="1"/>
        <v>0</v>
      </c>
      <c r="Y12" s="9">
        <f t="shared" si="2"/>
        <v>328426.13075295277</v>
      </c>
      <c r="Z12" s="9">
        <f t="shared" si="2"/>
        <v>0</v>
      </c>
      <c r="AA12" s="9">
        <f t="shared" si="2"/>
        <v>0</v>
      </c>
      <c r="AB12" s="9">
        <f t="shared" si="2"/>
        <v>328426.13075295277</v>
      </c>
      <c r="AC12" s="9">
        <f t="shared" si="2"/>
        <v>0</v>
      </c>
      <c r="AD12" s="9">
        <f t="shared" si="2"/>
        <v>0</v>
      </c>
      <c r="AE12" s="9">
        <v>0</v>
      </c>
      <c r="AF12" s="9">
        <v>0</v>
      </c>
      <c r="AG12" s="9">
        <v>0</v>
      </c>
      <c r="AH12" s="9">
        <v>0</v>
      </c>
      <c r="AI12" s="9">
        <v>0</v>
      </c>
      <c r="AJ12" s="9">
        <v>0</v>
      </c>
      <c r="AK12" s="9">
        <f t="shared" si="4"/>
        <v>14579753.800000001</v>
      </c>
      <c r="AL12" s="20">
        <v>2023</v>
      </c>
    </row>
    <row r="13" spans="2:38" ht="55.5" customHeight="1" x14ac:dyDescent="0.25">
      <c r="B13" s="18">
        <v>6</v>
      </c>
      <c r="C13" s="18" t="s">
        <v>69</v>
      </c>
      <c r="D13" s="18" t="s">
        <v>58</v>
      </c>
      <c r="E13" s="22" t="s">
        <v>70</v>
      </c>
      <c r="F13" s="23">
        <v>54</v>
      </c>
      <c r="G13" s="18" t="s">
        <v>56</v>
      </c>
      <c r="H13" s="18">
        <v>960</v>
      </c>
      <c r="I13" s="19">
        <v>236.7</v>
      </c>
      <c r="J13" s="19">
        <v>30</v>
      </c>
      <c r="K13" s="19" t="s">
        <v>28</v>
      </c>
      <c r="L13" s="18" t="s">
        <v>71</v>
      </c>
      <c r="M13" s="9">
        <f t="shared" si="0"/>
        <v>4370000</v>
      </c>
      <c r="N13" s="9">
        <v>0</v>
      </c>
      <c r="O13" s="9">
        <v>4370000</v>
      </c>
      <c r="P13" s="9">
        <v>0</v>
      </c>
      <c r="Q13" s="9">
        <v>0</v>
      </c>
      <c r="R13" s="9">
        <v>0</v>
      </c>
      <c r="S13" s="9">
        <f t="shared" si="1"/>
        <v>4271560.6017030003</v>
      </c>
      <c r="T13" s="9">
        <f t="shared" si="1"/>
        <v>0</v>
      </c>
      <c r="U13" s="9">
        <f t="shared" si="1"/>
        <v>4271560.6017030003</v>
      </c>
      <c r="V13" s="9">
        <f t="shared" si="1"/>
        <v>0</v>
      </c>
      <c r="W13" s="9">
        <f t="shared" si="1"/>
        <v>0</v>
      </c>
      <c r="X13" s="9">
        <f t="shared" si="1"/>
        <v>0</v>
      </c>
      <c r="Y13" s="9">
        <f t="shared" si="2"/>
        <v>98439.398296999745</v>
      </c>
      <c r="Z13" s="9">
        <f t="shared" si="2"/>
        <v>0</v>
      </c>
      <c r="AA13" s="9">
        <f t="shared" si="2"/>
        <v>98439.398296999745</v>
      </c>
      <c r="AB13" s="9">
        <f t="shared" si="2"/>
        <v>0</v>
      </c>
      <c r="AC13" s="9">
        <f t="shared" si="2"/>
        <v>0</v>
      </c>
      <c r="AD13" s="9">
        <f t="shared" si="2"/>
        <v>0</v>
      </c>
      <c r="AE13" s="9">
        <v>0</v>
      </c>
      <c r="AF13" s="9">
        <v>0</v>
      </c>
      <c r="AG13" s="9">
        <v>0</v>
      </c>
      <c r="AH13" s="9">
        <v>0</v>
      </c>
      <c r="AI13" s="9">
        <v>0</v>
      </c>
      <c r="AJ13" s="9">
        <v>0</v>
      </c>
      <c r="AK13" s="9">
        <f t="shared" si="4"/>
        <v>4370000</v>
      </c>
      <c r="AL13" s="20">
        <v>2022</v>
      </c>
    </row>
    <row r="14" spans="2:38" ht="55.5" customHeight="1" x14ac:dyDescent="0.25">
      <c r="B14" s="18">
        <v>7</v>
      </c>
      <c r="C14" s="18" t="s">
        <v>72</v>
      </c>
      <c r="D14" s="18" t="s">
        <v>73</v>
      </c>
      <c r="E14" s="18" t="s">
        <v>74</v>
      </c>
      <c r="F14" s="55">
        <v>70</v>
      </c>
      <c r="G14" s="18" t="s">
        <v>56</v>
      </c>
      <c r="H14" s="18">
        <v>25089</v>
      </c>
      <c r="I14" s="19">
        <v>2983.2</v>
      </c>
      <c r="J14" s="19">
        <v>699</v>
      </c>
      <c r="K14" s="19" t="s">
        <v>28</v>
      </c>
      <c r="L14" s="18" t="s">
        <v>75</v>
      </c>
      <c r="M14" s="9">
        <f t="shared" si="0"/>
        <v>6600000</v>
      </c>
      <c r="N14" s="9">
        <v>0</v>
      </c>
      <c r="O14" s="9">
        <v>6600000</v>
      </c>
      <c r="P14" s="9">
        <v>0</v>
      </c>
      <c r="Q14" s="9">
        <v>0</v>
      </c>
      <c r="R14" s="9">
        <v>0</v>
      </c>
      <c r="S14" s="9">
        <f t="shared" si="1"/>
        <v>6451327.2245399999</v>
      </c>
      <c r="T14" s="9">
        <f t="shared" si="1"/>
        <v>0</v>
      </c>
      <c r="U14" s="9">
        <f t="shared" si="1"/>
        <v>6451327.2245399999</v>
      </c>
      <c r="V14" s="9">
        <f t="shared" si="1"/>
        <v>0</v>
      </c>
      <c r="W14" s="9">
        <f t="shared" si="1"/>
        <v>0</v>
      </c>
      <c r="X14" s="9">
        <f t="shared" si="1"/>
        <v>0</v>
      </c>
      <c r="Y14" s="9">
        <f t="shared" si="2"/>
        <v>148672.77546000015</v>
      </c>
      <c r="Z14" s="9">
        <f t="shared" si="2"/>
        <v>0</v>
      </c>
      <c r="AA14" s="9">
        <f t="shared" si="2"/>
        <v>148672.77546000015</v>
      </c>
      <c r="AB14" s="9">
        <f t="shared" si="2"/>
        <v>0</v>
      </c>
      <c r="AC14" s="9">
        <f t="shared" si="2"/>
        <v>0</v>
      </c>
      <c r="AD14" s="9">
        <f t="shared" si="2"/>
        <v>0</v>
      </c>
      <c r="AE14" s="9">
        <v>0</v>
      </c>
      <c r="AF14" s="9">
        <v>0</v>
      </c>
      <c r="AG14" s="9">
        <v>0</v>
      </c>
      <c r="AH14" s="9">
        <v>0</v>
      </c>
      <c r="AI14" s="9">
        <v>0</v>
      </c>
      <c r="AJ14" s="9">
        <v>0</v>
      </c>
      <c r="AK14" s="9">
        <f t="shared" si="4"/>
        <v>6600000</v>
      </c>
      <c r="AL14" s="20">
        <v>2022</v>
      </c>
    </row>
    <row r="15" spans="2:38" ht="55.5" customHeight="1" x14ac:dyDescent="0.25">
      <c r="B15" s="18">
        <v>8</v>
      </c>
      <c r="C15" s="18" t="s">
        <v>72</v>
      </c>
      <c r="D15" s="18" t="s">
        <v>76</v>
      </c>
      <c r="E15" s="18" t="s">
        <v>77</v>
      </c>
      <c r="F15" s="56">
        <v>78</v>
      </c>
      <c r="G15" s="18" t="s">
        <v>78</v>
      </c>
      <c r="H15" s="18">
        <v>25089</v>
      </c>
      <c r="I15" s="19">
        <v>598.4</v>
      </c>
      <c r="J15" s="19">
        <v>125</v>
      </c>
      <c r="K15" s="19" t="s">
        <v>28</v>
      </c>
      <c r="L15" s="18"/>
      <c r="M15" s="9">
        <f t="shared" si="0"/>
        <v>24000000</v>
      </c>
      <c r="N15" s="9">
        <v>0</v>
      </c>
      <c r="O15" s="9">
        <v>24000000</v>
      </c>
      <c r="P15" s="9">
        <v>0</v>
      </c>
      <c r="Q15" s="9">
        <v>0</v>
      </c>
      <c r="R15" s="9">
        <v>0</v>
      </c>
      <c r="S15" s="9">
        <f t="shared" si="1"/>
        <v>23459371.7256</v>
      </c>
      <c r="T15" s="9">
        <f t="shared" si="1"/>
        <v>0</v>
      </c>
      <c r="U15" s="9">
        <f t="shared" si="1"/>
        <v>23459371.7256</v>
      </c>
      <c r="V15" s="9">
        <f t="shared" si="1"/>
        <v>0</v>
      </c>
      <c r="W15" s="9">
        <f t="shared" si="1"/>
        <v>0</v>
      </c>
      <c r="X15" s="9">
        <f t="shared" si="1"/>
        <v>0</v>
      </c>
      <c r="Y15" s="9">
        <f t="shared" si="2"/>
        <v>540628.27439999953</v>
      </c>
      <c r="Z15" s="9">
        <f t="shared" si="2"/>
        <v>0</v>
      </c>
      <c r="AA15" s="9">
        <f t="shared" si="2"/>
        <v>540628.27439999953</v>
      </c>
      <c r="AB15" s="9">
        <f t="shared" si="2"/>
        <v>0</v>
      </c>
      <c r="AC15" s="9">
        <f t="shared" si="2"/>
        <v>0</v>
      </c>
      <c r="AD15" s="9">
        <f t="shared" si="2"/>
        <v>0</v>
      </c>
      <c r="AE15" s="9">
        <v>0</v>
      </c>
      <c r="AF15" s="9">
        <v>0</v>
      </c>
      <c r="AG15" s="9">
        <v>0</v>
      </c>
      <c r="AH15" s="9">
        <v>0</v>
      </c>
      <c r="AI15" s="9">
        <v>0</v>
      </c>
      <c r="AJ15" s="9">
        <v>0</v>
      </c>
      <c r="AK15" s="9">
        <f t="shared" si="4"/>
        <v>24000000</v>
      </c>
      <c r="AL15" s="20">
        <v>2022</v>
      </c>
    </row>
    <row r="16" spans="2:38" ht="55.5" customHeight="1" x14ac:dyDescent="0.25">
      <c r="B16" s="18">
        <v>9</v>
      </c>
      <c r="C16" s="18" t="s">
        <v>72</v>
      </c>
      <c r="D16" s="22" t="s">
        <v>79</v>
      </c>
      <c r="E16" s="18" t="s">
        <v>80</v>
      </c>
      <c r="F16" s="24">
        <v>54.3</v>
      </c>
      <c r="G16" s="18" t="s">
        <v>56</v>
      </c>
      <c r="H16" s="18">
        <v>25089</v>
      </c>
      <c r="I16" s="19">
        <v>2067.8000000000002</v>
      </c>
      <c r="J16" s="19">
        <v>44</v>
      </c>
      <c r="K16" s="19" t="s">
        <v>28</v>
      </c>
      <c r="L16" s="18" t="s">
        <v>81</v>
      </c>
      <c r="M16" s="9">
        <f t="shared" si="0"/>
        <v>1230000</v>
      </c>
      <c r="N16" s="9">
        <v>1230000</v>
      </c>
      <c r="O16" s="9">
        <v>0</v>
      </c>
      <c r="P16" s="9">
        <v>0</v>
      </c>
      <c r="Q16" s="9">
        <v>0</v>
      </c>
      <c r="R16" s="9">
        <v>0</v>
      </c>
      <c r="S16" s="9">
        <f t="shared" si="1"/>
        <v>1202292.800937</v>
      </c>
      <c r="T16" s="9">
        <f t="shared" si="1"/>
        <v>1202292.800937</v>
      </c>
      <c r="U16" s="9">
        <f t="shared" si="1"/>
        <v>0</v>
      </c>
      <c r="V16" s="9">
        <f t="shared" si="1"/>
        <v>0</v>
      </c>
      <c r="W16" s="9">
        <f t="shared" si="1"/>
        <v>0</v>
      </c>
      <c r="X16" s="9">
        <f t="shared" si="1"/>
        <v>0</v>
      </c>
      <c r="Y16" s="9">
        <f t="shared" si="2"/>
        <v>27707.199063000036</v>
      </c>
      <c r="Z16" s="9">
        <f t="shared" si="2"/>
        <v>27707.199063000036</v>
      </c>
      <c r="AA16" s="9">
        <f t="shared" si="2"/>
        <v>0</v>
      </c>
      <c r="AB16" s="9">
        <f t="shared" si="2"/>
        <v>0</v>
      </c>
      <c r="AC16" s="9">
        <f t="shared" si="2"/>
        <v>0</v>
      </c>
      <c r="AD16" s="9">
        <f t="shared" si="2"/>
        <v>0</v>
      </c>
      <c r="AE16" s="9">
        <v>0</v>
      </c>
      <c r="AF16" s="9">
        <v>0</v>
      </c>
      <c r="AG16" s="9">
        <v>0</v>
      </c>
      <c r="AH16" s="9">
        <v>0</v>
      </c>
      <c r="AI16" s="9">
        <v>0</v>
      </c>
      <c r="AJ16" s="9">
        <v>0</v>
      </c>
      <c r="AK16" s="9">
        <f t="shared" si="4"/>
        <v>1230000</v>
      </c>
      <c r="AL16" s="20">
        <v>2021</v>
      </c>
    </row>
    <row r="17" spans="2:38" ht="55.5" customHeight="1" x14ac:dyDescent="0.25">
      <c r="B17" s="18">
        <v>10</v>
      </c>
      <c r="C17" s="18" t="s">
        <v>72</v>
      </c>
      <c r="D17" s="22" t="s">
        <v>82</v>
      </c>
      <c r="E17" s="18" t="s">
        <v>83</v>
      </c>
      <c r="F17" s="24">
        <v>54.3</v>
      </c>
      <c r="G17" s="18" t="s">
        <v>56</v>
      </c>
      <c r="H17" s="18">
        <v>25089</v>
      </c>
      <c r="I17" s="19">
        <v>2789</v>
      </c>
      <c r="J17" s="19">
        <v>55</v>
      </c>
      <c r="K17" s="19" t="s">
        <v>28</v>
      </c>
      <c r="L17" s="18" t="s">
        <v>81</v>
      </c>
      <c r="M17" s="9">
        <f t="shared" si="0"/>
        <v>1650000</v>
      </c>
      <c r="N17" s="9">
        <v>1650000</v>
      </c>
      <c r="O17" s="9">
        <v>0</v>
      </c>
      <c r="P17" s="9">
        <v>0</v>
      </c>
      <c r="Q17" s="9">
        <v>0</v>
      </c>
      <c r="R17" s="9">
        <v>0</v>
      </c>
      <c r="S17" s="9">
        <f t="shared" si="1"/>
        <v>1612831.806135</v>
      </c>
      <c r="T17" s="9">
        <f t="shared" si="1"/>
        <v>1612831.806135</v>
      </c>
      <c r="U17" s="9">
        <f t="shared" si="1"/>
        <v>0</v>
      </c>
      <c r="V17" s="9">
        <f t="shared" si="1"/>
        <v>0</v>
      </c>
      <c r="W17" s="9">
        <f t="shared" si="1"/>
        <v>0</v>
      </c>
      <c r="X17" s="9">
        <f t="shared" si="1"/>
        <v>0</v>
      </c>
      <c r="Y17" s="9">
        <f t="shared" si="2"/>
        <v>37168.193865000037</v>
      </c>
      <c r="Z17" s="9">
        <f t="shared" si="2"/>
        <v>37168.193865000037</v>
      </c>
      <c r="AA17" s="9">
        <f t="shared" si="2"/>
        <v>0</v>
      </c>
      <c r="AB17" s="9">
        <f t="shared" si="2"/>
        <v>0</v>
      </c>
      <c r="AC17" s="9">
        <f t="shared" si="2"/>
        <v>0</v>
      </c>
      <c r="AD17" s="9">
        <f t="shared" si="2"/>
        <v>0</v>
      </c>
      <c r="AE17" s="9">
        <v>0</v>
      </c>
      <c r="AF17" s="9">
        <v>0</v>
      </c>
      <c r="AG17" s="9">
        <v>0</v>
      </c>
      <c r="AH17" s="9">
        <v>0</v>
      </c>
      <c r="AI17" s="9">
        <v>0</v>
      </c>
      <c r="AJ17" s="9">
        <v>0</v>
      </c>
      <c r="AK17" s="9">
        <f t="shared" si="4"/>
        <v>1650000</v>
      </c>
      <c r="AL17" s="20">
        <v>2021</v>
      </c>
    </row>
    <row r="18" spans="2:38" ht="55.5" customHeight="1" x14ac:dyDescent="0.25">
      <c r="B18" s="18">
        <v>11</v>
      </c>
      <c r="C18" s="18" t="s">
        <v>72</v>
      </c>
      <c r="D18" s="18" t="s">
        <v>84</v>
      </c>
      <c r="E18" s="18" t="s">
        <v>85</v>
      </c>
      <c r="F18" s="21">
        <v>78</v>
      </c>
      <c r="G18" s="18" t="s">
        <v>78</v>
      </c>
      <c r="H18" s="18">
        <v>6554</v>
      </c>
      <c r="I18" s="19">
        <v>1021.5</v>
      </c>
      <c r="J18" s="19">
        <v>96</v>
      </c>
      <c r="K18" s="19" t="s">
        <v>28</v>
      </c>
      <c r="L18" s="18"/>
      <c r="M18" s="9">
        <f t="shared" si="0"/>
        <v>21000000</v>
      </c>
      <c r="N18" s="9">
        <v>0</v>
      </c>
      <c r="O18" s="9">
        <v>0</v>
      </c>
      <c r="P18" s="9">
        <v>0</v>
      </c>
      <c r="Q18" s="9">
        <v>0</v>
      </c>
      <c r="R18" s="9">
        <v>21000000</v>
      </c>
      <c r="S18" s="9">
        <f t="shared" si="1"/>
        <v>20526950.2599</v>
      </c>
      <c r="T18" s="9">
        <f t="shared" si="1"/>
        <v>0</v>
      </c>
      <c r="U18" s="9">
        <f t="shared" si="1"/>
        <v>0</v>
      </c>
      <c r="V18" s="9">
        <f t="shared" si="1"/>
        <v>0</v>
      </c>
      <c r="W18" s="9">
        <f t="shared" si="1"/>
        <v>0</v>
      </c>
      <c r="X18" s="9">
        <f t="shared" si="1"/>
        <v>20526950.2599</v>
      </c>
      <c r="Y18" s="9">
        <f t="shared" si="2"/>
        <v>473049.74010000005</v>
      </c>
      <c r="Z18" s="9">
        <f t="shared" si="2"/>
        <v>0</v>
      </c>
      <c r="AA18" s="9">
        <f t="shared" si="2"/>
        <v>0</v>
      </c>
      <c r="AB18" s="9">
        <f t="shared" si="2"/>
        <v>0</v>
      </c>
      <c r="AC18" s="9">
        <f t="shared" si="2"/>
        <v>0</v>
      </c>
      <c r="AD18" s="9">
        <f t="shared" si="2"/>
        <v>473049.74010000005</v>
      </c>
      <c r="AE18" s="9">
        <v>0</v>
      </c>
      <c r="AF18" s="9">
        <v>0</v>
      </c>
      <c r="AG18" s="9">
        <v>0</v>
      </c>
      <c r="AH18" s="9">
        <v>0</v>
      </c>
      <c r="AI18" s="9">
        <v>0</v>
      </c>
      <c r="AJ18" s="9">
        <v>0</v>
      </c>
      <c r="AK18" s="9">
        <f t="shared" si="4"/>
        <v>21000000</v>
      </c>
      <c r="AL18" s="20">
        <v>2025</v>
      </c>
    </row>
    <row r="19" spans="2:38" ht="55.5" customHeight="1" x14ac:dyDescent="0.25">
      <c r="B19" s="18">
        <v>12</v>
      </c>
      <c r="C19" s="18" t="s">
        <v>72</v>
      </c>
      <c r="D19" s="18" t="s">
        <v>54</v>
      </c>
      <c r="E19" s="18" t="s">
        <v>86</v>
      </c>
      <c r="F19" s="21">
        <v>73</v>
      </c>
      <c r="G19" s="18" t="s">
        <v>78</v>
      </c>
      <c r="H19" s="18">
        <v>9530</v>
      </c>
      <c r="I19" s="19">
        <v>1704.2</v>
      </c>
      <c r="J19" s="19">
        <v>138</v>
      </c>
      <c r="K19" s="19" t="s">
        <v>28</v>
      </c>
      <c r="L19" s="18"/>
      <c r="M19" s="54">
        <f t="shared" si="0"/>
        <v>24309812.600000001</v>
      </c>
      <c r="N19" s="9">
        <v>0</v>
      </c>
      <c r="O19" s="9">
        <v>0</v>
      </c>
      <c r="P19" s="9">
        <v>0</v>
      </c>
      <c r="Q19" s="54">
        <v>24309812.600000001</v>
      </c>
      <c r="R19" s="9">
        <v>0</v>
      </c>
      <c r="S19" s="9">
        <f t="shared" si="1"/>
        <v>23762205.431794778</v>
      </c>
      <c r="T19" s="9">
        <f t="shared" si="1"/>
        <v>0</v>
      </c>
      <c r="U19" s="9">
        <f t="shared" si="1"/>
        <v>0</v>
      </c>
      <c r="V19" s="9">
        <f t="shared" si="1"/>
        <v>0</v>
      </c>
      <c r="W19" s="9">
        <f t="shared" si="1"/>
        <v>23762205.431794778</v>
      </c>
      <c r="X19" s="9">
        <f t="shared" si="1"/>
        <v>0</v>
      </c>
      <c r="Y19" s="9">
        <f t="shared" si="2"/>
        <v>547607.16820522398</v>
      </c>
      <c r="Z19" s="9">
        <f t="shared" si="2"/>
        <v>0</v>
      </c>
      <c r="AA19" s="9">
        <f t="shared" si="2"/>
        <v>0</v>
      </c>
      <c r="AB19" s="9">
        <f t="shared" si="2"/>
        <v>0</v>
      </c>
      <c r="AC19" s="9">
        <f t="shared" si="2"/>
        <v>547607.16820522398</v>
      </c>
      <c r="AD19" s="9">
        <f t="shared" si="2"/>
        <v>0</v>
      </c>
      <c r="AE19" s="9">
        <v>0</v>
      </c>
      <c r="AF19" s="9">
        <v>0</v>
      </c>
      <c r="AG19" s="9">
        <v>0</v>
      </c>
      <c r="AH19" s="9">
        <v>0</v>
      </c>
      <c r="AI19" s="9">
        <v>0</v>
      </c>
      <c r="AJ19" s="9">
        <v>0</v>
      </c>
      <c r="AK19" s="9">
        <f t="shared" si="4"/>
        <v>24309812.600000001</v>
      </c>
      <c r="AL19" s="20">
        <v>2024</v>
      </c>
    </row>
    <row r="20" spans="2:38" ht="55.5" customHeight="1" x14ac:dyDescent="0.25">
      <c r="B20" s="18">
        <v>13</v>
      </c>
      <c r="C20" s="18" t="s">
        <v>87</v>
      </c>
      <c r="D20" s="18" t="s">
        <v>88</v>
      </c>
      <c r="E20" s="18" t="s">
        <v>89</v>
      </c>
      <c r="F20" s="57">
        <v>56</v>
      </c>
      <c r="G20" s="18" t="s">
        <v>56</v>
      </c>
      <c r="H20" s="25">
        <v>9360</v>
      </c>
      <c r="I20" s="19">
        <v>1561</v>
      </c>
      <c r="J20" s="19">
        <v>185</v>
      </c>
      <c r="K20" s="19" t="s">
        <v>28</v>
      </c>
      <c r="L20" s="25" t="s">
        <v>90</v>
      </c>
      <c r="M20" s="9">
        <f t="shared" si="0"/>
        <v>8160000</v>
      </c>
      <c r="N20" s="9">
        <v>0</v>
      </c>
      <c r="O20" s="9">
        <v>0</v>
      </c>
      <c r="P20" s="9">
        <f>8160*1000</f>
        <v>8160000</v>
      </c>
      <c r="Q20" s="9">
        <v>0</v>
      </c>
      <c r="R20" s="9">
        <v>0</v>
      </c>
      <c r="S20" s="9">
        <f t="shared" si="1"/>
        <v>7976186.3867039997</v>
      </c>
      <c r="T20" s="9">
        <f t="shared" si="1"/>
        <v>0</v>
      </c>
      <c r="U20" s="9">
        <f t="shared" si="1"/>
        <v>0</v>
      </c>
      <c r="V20" s="9">
        <f t="shared" si="1"/>
        <v>7976186.3867039997</v>
      </c>
      <c r="W20" s="9">
        <f t="shared" si="1"/>
        <v>0</v>
      </c>
      <c r="X20" s="9">
        <f t="shared" si="1"/>
        <v>0</v>
      </c>
      <c r="Y20" s="9">
        <f t="shared" si="2"/>
        <v>183813.61329600029</v>
      </c>
      <c r="Z20" s="9">
        <f t="shared" si="2"/>
        <v>0</v>
      </c>
      <c r="AA20" s="9">
        <f t="shared" si="2"/>
        <v>0</v>
      </c>
      <c r="AB20" s="9">
        <f t="shared" si="2"/>
        <v>183813.61329600029</v>
      </c>
      <c r="AC20" s="9">
        <f t="shared" si="2"/>
        <v>0</v>
      </c>
      <c r="AD20" s="9">
        <f t="shared" si="2"/>
        <v>0</v>
      </c>
      <c r="AE20" s="9">
        <v>0</v>
      </c>
      <c r="AF20" s="9">
        <v>0</v>
      </c>
      <c r="AG20" s="9">
        <v>0</v>
      </c>
      <c r="AH20" s="9">
        <v>0</v>
      </c>
      <c r="AI20" s="9">
        <v>0</v>
      </c>
      <c r="AJ20" s="9">
        <v>0</v>
      </c>
      <c r="AK20" s="9">
        <f t="shared" si="4"/>
        <v>8160000</v>
      </c>
      <c r="AL20" s="20">
        <v>2023</v>
      </c>
    </row>
    <row r="21" spans="2:38" ht="55.5" customHeight="1" x14ac:dyDescent="0.25">
      <c r="B21" s="18">
        <v>14</v>
      </c>
      <c r="C21" s="18" t="s">
        <v>87</v>
      </c>
      <c r="D21" s="18" t="s">
        <v>91</v>
      </c>
      <c r="E21" s="18" t="s">
        <v>92</v>
      </c>
      <c r="F21" s="57">
        <v>62</v>
      </c>
      <c r="G21" s="18" t="s">
        <v>56</v>
      </c>
      <c r="H21" s="25">
        <v>200</v>
      </c>
      <c r="I21" s="19">
        <v>109.6</v>
      </c>
      <c r="J21" s="19">
        <v>15</v>
      </c>
      <c r="K21" s="19" t="s">
        <v>28</v>
      </c>
      <c r="L21" s="25" t="s">
        <v>93</v>
      </c>
      <c r="M21" s="9">
        <f t="shared" si="0"/>
        <v>1100000</v>
      </c>
      <c r="N21" s="9">
        <v>0</v>
      </c>
      <c r="O21" s="9">
        <v>1100000</v>
      </c>
      <c r="P21" s="9">
        <v>0</v>
      </c>
      <c r="Q21" s="9">
        <v>0</v>
      </c>
      <c r="R21" s="9">
        <v>0</v>
      </c>
      <c r="S21" s="9">
        <f t="shared" si="1"/>
        <v>1075221.2040899999</v>
      </c>
      <c r="T21" s="9">
        <f t="shared" si="1"/>
        <v>0</v>
      </c>
      <c r="U21" s="9">
        <f t="shared" si="1"/>
        <v>1075221.2040899999</v>
      </c>
      <c r="V21" s="9">
        <f t="shared" si="1"/>
        <v>0</v>
      </c>
      <c r="W21" s="9">
        <f t="shared" si="1"/>
        <v>0</v>
      </c>
      <c r="X21" s="9">
        <f t="shared" si="1"/>
        <v>0</v>
      </c>
      <c r="Y21" s="9">
        <f t="shared" si="2"/>
        <v>24778.795910000103</v>
      </c>
      <c r="Z21" s="9">
        <f t="shared" si="2"/>
        <v>0</v>
      </c>
      <c r="AA21" s="9">
        <f t="shared" si="2"/>
        <v>24778.795910000103</v>
      </c>
      <c r="AB21" s="9">
        <f t="shared" si="2"/>
        <v>0</v>
      </c>
      <c r="AC21" s="9">
        <f t="shared" si="2"/>
        <v>0</v>
      </c>
      <c r="AD21" s="9">
        <f t="shared" si="2"/>
        <v>0</v>
      </c>
      <c r="AE21" s="9">
        <v>0</v>
      </c>
      <c r="AF21" s="9">
        <v>0</v>
      </c>
      <c r="AG21" s="9">
        <v>0</v>
      </c>
      <c r="AH21" s="9">
        <v>0</v>
      </c>
      <c r="AI21" s="9">
        <v>0</v>
      </c>
      <c r="AJ21" s="9">
        <v>0</v>
      </c>
      <c r="AK21" s="9">
        <f t="shared" si="4"/>
        <v>1100000</v>
      </c>
      <c r="AL21" s="20">
        <v>2022</v>
      </c>
    </row>
    <row r="22" spans="2:38" ht="55.5" customHeight="1" x14ac:dyDescent="0.25">
      <c r="B22" s="18">
        <v>15</v>
      </c>
      <c r="C22" s="18" t="s">
        <v>94</v>
      </c>
      <c r="D22" s="18" t="s">
        <v>54</v>
      </c>
      <c r="E22" s="18" t="s">
        <v>95</v>
      </c>
      <c r="F22" s="18">
        <v>41</v>
      </c>
      <c r="G22" s="18" t="s">
        <v>56</v>
      </c>
      <c r="H22" s="25">
        <v>9606</v>
      </c>
      <c r="I22" s="19">
        <v>2375.1999999999998</v>
      </c>
      <c r="J22" s="19">
        <v>325</v>
      </c>
      <c r="K22" s="19" t="s">
        <v>28</v>
      </c>
      <c r="L22" s="25" t="s">
        <v>96</v>
      </c>
      <c r="M22" s="9">
        <f t="shared" si="0"/>
        <v>20150000</v>
      </c>
      <c r="N22" s="9">
        <v>0</v>
      </c>
      <c r="O22" s="9">
        <v>0</v>
      </c>
      <c r="P22" s="9">
        <v>0</v>
      </c>
      <c r="Q22" s="9">
        <v>20150000</v>
      </c>
      <c r="R22" s="9">
        <v>0</v>
      </c>
      <c r="S22" s="9">
        <f t="shared" si="1"/>
        <v>19696097.511285</v>
      </c>
      <c r="T22" s="9">
        <f t="shared" si="1"/>
        <v>0</v>
      </c>
      <c r="U22" s="9">
        <f t="shared" si="1"/>
        <v>0</v>
      </c>
      <c r="V22" s="9">
        <f t="shared" si="1"/>
        <v>0</v>
      </c>
      <c r="W22" s="9">
        <f t="shared" si="1"/>
        <v>19696097.511285</v>
      </c>
      <c r="X22" s="9">
        <f t="shared" si="1"/>
        <v>0</v>
      </c>
      <c r="Y22" s="9">
        <f t="shared" si="2"/>
        <v>453902.48871500045</v>
      </c>
      <c r="Z22" s="9">
        <f t="shared" si="2"/>
        <v>0</v>
      </c>
      <c r="AA22" s="9">
        <f t="shared" si="2"/>
        <v>0</v>
      </c>
      <c r="AB22" s="9">
        <f t="shared" si="2"/>
        <v>0</v>
      </c>
      <c r="AC22" s="9">
        <f t="shared" si="2"/>
        <v>453902.48871500045</v>
      </c>
      <c r="AD22" s="9">
        <f t="shared" si="2"/>
        <v>0</v>
      </c>
      <c r="AE22" s="9">
        <v>0</v>
      </c>
      <c r="AF22" s="9">
        <v>0</v>
      </c>
      <c r="AG22" s="9">
        <v>0</v>
      </c>
      <c r="AH22" s="9">
        <v>0</v>
      </c>
      <c r="AI22" s="9">
        <v>0</v>
      </c>
      <c r="AJ22" s="9">
        <v>0</v>
      </c>
      <c r="AK22" s="9">
        <f t="shared" si="4"/>
        <v>20150000</v>
      </c>
      <c r="AL22" s="20">
        <v>2024</v>
      </c>
    </row>
    <row r="23" spans="2:38" ht="55.5" customHeight="1" x14ac:dyDescent="0.25">
      <c r="B23" s="18">
        <v>16</v>
      </c>
      <c r="C23" s="18" t="s">
        <v>94</v>
      </c>
      <c r="D23" s="18" t="s">
        <v>91</v>
      </c>
      <c r="E23" s="18" t="s">
        <v>97</v>
      </c>
      <c r="F23" s="18">
        <v>47</v>
      </c>
      <c r="G23" s="18" t="s">
        <v>56</v>
      </c>
      <c r="H23" s="18">
        <v>181</v>
      </c>
      <c r="I23" s="19">
        <v>48.9</v>
      </c>
      <c r="J23" s="19">
        <v>15</v>
      </c>
      <c r="K23" s="19" t="s">
        <v>28</v>
      </c>
      <c r="L23" s="18" t="s">
        <v>98</v>
      </c>
      <c r="M23" s="9">
        <f t="shared" si="0"/>
        <v>1370000</v>
      </c>
      <c r="N23" s="9">
        <v>0</v>
      </c>
      <c r="O23" s="9">
        <v>1370000</v>
      </c>
      <c r="P23" s="9">
        <v>0</v>
      </c>
      <c r="Q23" s="9">
        <v>0</v>
      </c>
      <c r="R23" s="9">
        <v>0</v>
      </c>
      <c r="S23" s="9">
        <f t="shared" si="1"/>
        <v>1339139.136003</v>
      </c>
      <c r="T23" s="9">
        <f t="shared" si="1"/>
        <v>0</v>
      </c>
      <c r="U23" s="9">
        <f t="shared" si="1"/>
        <v>1339139.136003</v>
      </c>
      <c r="V23" s="9">
        <f t="shared" si="1"/>
        <v>0</v>
      </c>
      <c r="W23" s="9">
        <f t="shared" si="1"/>
        <v>0</v>
      </c>
      <c r="X23" s="9">
        <f t="shared" si="1"/>
        <v>0</v>
      </c>
      <c r="Y23" s="9">
        <f t="shared" si="2"/>
        <v>30860.863997000037</v>
      </c>
      <c r="Z23" s="9">
        <f t="shared" si="2"/>
        <v>0</v>
      </c>
      <c r="AA23" s="9">
        <f t="shared" si="2"/>
        <v>30860.863997000037</v>
      </c>
      <c r="AB23" s="9">
        <f t="shared" si="2"/>
        <v>0</v>
      </c>
      <c r="AC23" s="9">
        <f t="shared" si="2"/>
        <v>0</v>
      </c>
      <c r="AD23" s="9">
        <f t="shared" si="2"/>
        <v>0</v>
      </c>
      <c r="AE23" s="9">
        <v>0</v>
      </c>
      <c r="AF23" s="9">
        <v>0</v>
      </c>
      <c r="AG23" s="9">
        <v>0</v>
      </c>
      <c r="AH23" s="9">
        <v>0</v>
      </c>
      <c r="AI23" s="9">
        <v>0</v>
      </c>
      <c r="AJ23" s="9">
        <v>0</v>
      </c>
      <c r="AK23" s="9">
        <f t="shared" si="4"/>
        <v>1370000</v>
      </c>
      <c r="AL23" s="20">
        <v>2022</v>
      </c>
    </row>
    <row r="24" spans="2:38" ht="55.5" customHeight="1" x14ac:dyDescent="0.25">
      <c r="B24" s="18">
        <v>17</v>
      </c>
      <c r="C24" s="18" t="s">
        <v>94</v>
      </c>
      <c r="D24" s="18" t="s">
        <v>91</v>
      </c>
      <c r="E24" s="18" t="s">
        <v>99</v>
      </c>
      <c r="F24" s="18">
        <v>41</v>
      </c>
      <c r="G24" s="18" t="s">
        <v>56</v>
      </c>
      <c r="H24" s="18">
        <v>232</v>
      </c>
      <c r="I24" s="19">
        <v>141.1</v>
      </c>
      <c r="J24" s="19">
        <v>15</v>
      </c>
      <c r="K24" s="19" t="s">
        <v>28</v>
      </c>
      <c r="L24" s="18" t="s">
        <v>100</v>
      </c>
      <c r="M24" s="9">
        <f t="shared" si="0"/>
        <v>2760000</v>
      </c>
      <c r="N24" s="9">
        <v>0</v>
      </c>
      <c r="O24" s="9">
        <v>2760000</v>
      </c>
      <c r="P24" s="9">
        <v>0</v>
      </c>
      <c r="Q24" s="9">
        <v>0</v>
      </c>
      <c r="R24" s="9">
        <v>0</v>
      </c>
      <c r="S24" s="9">
        <f t="shared" ref="S24:X87" si="5">M24*97.74738219%</f>
        <v>2697827.7484439998</v>
      </c>
      <c r="T24" s="9">
        <f t="shared" si="5"/>
        <v>0</v>
      </c>
      <c r="U24" s="9">
        <f t="shared" si="5"/>
        <v>2697827.7484439998</v>
      </c>
      <c r="V24" s="9">
        <f t="shared" si="5"/>
        <v>0</v>
      </c>
      <c r="W24" s="9">
        <f t="shared" si="5"/>
        <v>0</v>
      </c>
      <c r="X24" s="9">
        <f t="shared" si="5"/>
        <v>0</v>
      </c>
      <c r="Y24" s="9">
        <f t="shared" si="2"/>
        <v>62172.251556000207</v>
      </c>
      <c r="Z24" s="9">
        <f t="shared" si="2"/>
        <v>0</v>
      </c>
      <c r="AA24" s="9">
        <f t="shared" si="2"/>
        <v>62172.251556000207</v>
      </c>
      <c r="AB24" s="9">
        <f t="shared" si="2"/>
        <v>0</v>
      </c>
      <c r="AC24" s="9">
        <f t="shared" si="2"/>
        <v>0</v>
      </c>
      <c r="AD24" s="9">
        <f t="shared" si="2"/>
        <v>0</v>
      </c>
      <c r="AE24" s="9">
        <v>0</v>
      </c>
      <c r="AF24" s="9">
        <v>0</v>
      </c>
      <c r="AG24" s="9">
        <v>0</v>
      </c>
      <c r="AH24" s="9">
        <v>0</v>
      </c>
      <c r="AI24" s="9">
        <v>0</v>
      </c>
      <c r="AJ24" s="9">
        <v>0</v>
      </c>
      <c r="AK24" s="9">
        <f t="shared" si="4"/>
        <v>2760000</v>
      </c>
      <c r="AL24" s="20">
        <v>2022</v>
      </c>
    </row>
    <row r="25" spans="2:38" ht="55.5" customHeight="1" x14ac:dyDescent="0.25">
      <c r="B25" s="18">
        <v>18</v>
      </c>
      <c r="C25" s="18" t="s">
        <v>101</v>
      </c>
      <c r="D25" s="18" t="s">
        <v>102</v>
      </c>
      <c r="E25" s="18" t="s">
        <v>103</v>
      </c>
      <c r="F25" s="18">
        <v>64</v>
      </c>
      <c r="G25" s="18" t="s">
        <v>56</v>
      </c>
      <c r="H25" s="18">
        <v>4050</v>
      </c>
      <c r="I25" s="19">
        <v>780.9</v>
      </c>
      <c r="J25" s="19">
        <v>150</v>
      </c>
      <c r="K25" s="19" t="s">
        <v>28</v>
      </c>
      <c r="L25" s="18" t="s">
        <v>104</v>
      </c>
      <c r="M25" s="9">
        <f t="shared" si="0"/>
        <v>14000000</v>
      </c>
      <c r="N25" s="9">
        <v>0</v>
      </c>
      <c r="O25" s="9">
        <v>0</v>
      </c>
      <c r="P25" s="9">
        <v>0</v>
      </c>
      <c r="Q25" s="9">
        <v>0</v>
      </c>
      <c r="R25" s="9">
        <v>14000000</v>
      </c>
      <c r="S25" s="9">
        <f t="shared" si="5"/>
        <v>13684633.5066</v>
      </c>
      <c r="T25" s="9">
        <f t="shared" si="5"/>
        <v>0</v>
      </c>
      <c r="U25" s="9">
        <f t="shared" si="5"/>
        <v>0</v>
      </c>
      <c r="V25" s="9">
        <f t="shared" si="5"/>
        <v>0</v>
      </c>
      <c r="W25" s="9">
        <f t="shared" si="5"/>
        <v>0</v>
      </c>
      <c r="X25" s="9">
        <f t="shared" si="5"/>
        <v>13684633.5066</v>
      </c>
      <c r="Y25" s="9">
        <f t="shared" si="2"/>
        <v>315366.49340000004</v>
      </c>
      <c r="Z25" s="9">
        <f t="shared" si="2"/>
        <v>0</v>
      </c>
      <c r="AA25" s="9">
        <f t="shared" si="2"/>
        <v>0</v>
      </c>
      <c r="AB25" s="9">
        <f t="shared" si="2"/>
        <v>0</v>
      </c>
      <c r="AC25" s="9">
        <f t="shared" si="2"/>
        <v>0</v>
      </c>
      <c r="AD25" s="9">
        <f t="shared" si="2"/>
        <v>315366.49340000004</v>
      </c>
      <c r="AE25" s="9">
        <v>0</v>
      </c>
      <c r="AF25" s="9">
        <v>0</v>
      </c>
      <c r="AG25" s="9">
        <v>0</v>
      </c>
      <c r="AH25" s="9">
        <v>0</v>
      </c>
      <c r="AI25" s="9">
        <v>0</v>
      </c>
      <c r="AJ25" s="9">
        <v>0</v>
      </c>
      <c r="AK25" s="9">
        <f t="shared" si="4"/>
        <v>14000000</v>
      </c>
      <c r="AL25" s="20">
        <v>2025</v>
      </c>
    </row>
    <row r="26" spans="2:38" ht="55.5" customHeight="1" x14ac:dyDescent="0.25">
      <c r="B26" s="18">
        <v>19</v>
      </c>
      <c r="C26" s="18" t="s">
        <v>101</v>
      </c>
      <c r="D26" s="18" t="s">
        <v>105</v>
      </c>
      <c r="E26" s="18" t="s">
        <v>106</v>
      </c>
      <c r="F26" s="18">
        <v>67</v>
      </c>
      <c r="G26" s="18" t="s">
        <v>56</v>
      </c>
      <c r="H26" s="22">
        <v>4050</v>
      </c>
      <c r="I26" s="19">
        <v>1999.8</v>
      </c>
      <c r="J26" s="19">
        <v>30</v>
      </c>
      <c r="K26" s="19" t="s">
        <v>28</v>
      </c>
      <c r="L26" s="22" t="s">
        <v>107</v>
      </c>
      <c r="M26" s="9">
        <f t="shared" si="0"/>
        <v>7200000</v>
      </c>
      <c r="N26" s="9">
        <v>0</v>
      </c>
      <c r="O26" s="9">
        <v>0</v>
      </c>
      <c r="P26" s="9">
        <f>7200*1000</f>
        <v>7200000</v>
      </c>
      <c r="Q26" s="9">
        <v>0</v>
      </c>
      <c r="R26" s="9">
        <v>0</v>
      </c>
      <c r="S26" s="9">
        <f t="shared" si="5"/>
        <v>7037811.5176799996</v>
      </c>
      <c r="T26" s="9">
        <f t="shared" si="5"/>
        <v>0</v>
      </c>
      <c r="U26" s="9">
        <f t="shared" si="5"/>
        <v>0</v>
      </c>
      <c r="V26" s="9">
        <f t="shared" si="5"/>
        <v>7037811.5176799996</v>
      </c>
      <c r="W26" s="9">
        <f t="shared" si="5"/>
        <v>0</v>
      </c>
      <c r="X26" s="9">
        <f t="shared" si="5"/>
        <v>0</v>
      </c>
      <c r="Y26" s="9">
        <f t="shared" si="2"/>
        <v>162188.48232000042</v>
      </c>
      <c r="Z26" s="9">
        <f t="shared" si="2"/>
        <v>0</v>
      </c>
      <c r="AA26" s="9">
        <f t="shared" si="2"/>
        <v>0</v>
      </c>
      <c r="AB26" s="9">
        <f t="shared" si="2"/>
        <v>162188.48232000042</v>
      </c>
      <c r="AC26" s="9">
        <f t="shared" si="2"/>
        <v>0</v>
      </c>
      <c r="AD26" s="9">
        <f t="shared" si="2"/>
        <v>0</v>
      </c>
      <c r="AE26" s="9">
        <v>0</v>
      </c>
      <c r="AF26" s="9">
        <v>0</v>
      </c>
      <c r="AG26" s="9">
        <v>0</v>
      </c>
      <c r="AH26" s="9">
        <v>0</v>
      </c>
      <c r="AI26" s="9">
        <v>0</v>
      </c>
      <c r="AJ26" s="9">
        <v>0</v>
      </c>
      <c r="AK26" s="9">
        <f t="shared" si="4"/>
        <v>7200000</v>
      </c>
      <c r="AL26" s="20">
        <v>2023</v>
      </c>
    </row>
    <row r="27" spans="2:38" ht="55.5" customHeight="1" x14ac:dyDescent="0.25">
      <c r="B27" s="18">
        <v>20</v>
      </c>
      <c r="C27" s="18" t="s">
        <v>101</v>
      </c>
      <c r="D27" s="18" t="s">
        <v>108</v>
      </c>
      <c r="E27" s="18" t="s">
        <v>109</v>
      </c>
      <c r="F27" s="18">
        <v>70</v>
      </c>
      <c r="G27" s="18" t="s">
        <v>56</v>
      </c>
      <c r="H27" s="18">
        <v>4050</v>
      </c>
      <c r="I27" s="19">
        <v>247</v>
      </c>
      <c r="J27" s="19">
        <v>15</v>
      </c>
      <c r="K27" s="19" t="s">
        <v>28</v>
      </c>
      <c r="L27" s="22" t="s">
        <v>107</v>
      </c>
      <c r="M27" s="9">
        <f t="shared" si="0"/>
        <v>3700000</v>
      </c>
      <c r="N27" s="9">
        <v>0</v>
      </c>
      <c r="O27" s="9">
        <v>3700000</v>
      </c>
      <c r="P27" s="9">
        <v>0</v>
      </c>
      <c r="Q27" s="9">
        <v>0</v>
      </c>
      <c r="R27" s="9">
        <v>0</v>
      </c>
      <c r="S27" s="9">
        <f t="shared" si="5"/>
        <v>3616653.1410300001</v>
      </c>
      <c r="T27" s="9">
        <f t="shared" si="5"/>
        <v>0</v>
      </c>
      <c r="U27" s="9">
        <f t="shared" si="5"/>
        <v>3616653.1410300001</v>
      </c>
      <c r="V27" s="9">
        <f t="shared" si="5"/>
        <v>0</v>
      </c>
      <c r="W27" s="9">
        <f t="shared" si="5"/>
        <v>0</v>
      </c>
      <c r="X27" s="9">
        <f t="shared" si="5"/>
        <v>0</v>
      </c>
      <c r="Y27" s="9">
        <f t="shared" si="2"/>
        <v>83346.858969999943</v>
      </c>
      <c r="Z27" s="9">
        <f t="shared" si="2"/>
        <v>0</v>
      </c>
      <c r="AA27" s="9">
        <f t="shared" si="2"/>
        <v>83346.858969999943</v>
      </c>
      <c r="AB27" s="9">
        <f t="shared" si="2"/>
        <v>0</v>
      </c>
      <c r="AC27" s="9">
        <f t="shared" si="2"/>
        <v>0</v>
      </c>
      <c r="AD27" s="9">
        <f t="shared" si="2"/>
        <v>0</v>
      </c>
      <c r="AE27" s="9">
        <v>0</v>
      </c>
      <c r="AF27" s="9">
        <v>0</v>
      </c>
      <c r="AG27" s="9">
        <v>0</v>
      </c>
      <c r="AH27" s="9">
        <v>0</v>
      </c>
      <c r="AI27" s="9">
        <v>0</v>
      </c>
      <c r="AJ27" s="9">
        <v>0</v>
      </c>
      <c r="AK27" s="9">
        <f t="shared" si="4"/>
        <v>3700000</v>
      </c>
      <c r="AL27" s="20">
        <v>2022</v>
      </c>
    </row>
    <row r="28" spans="2:38" ht="55.5" customHeight="1" x14ac:dyDescent="0.25">
      <c r="B28" s="18">
        <v>21</v>
      </c>
      <c r="C28" s="18" t="s">
        <v>23</v>
      </c>
      <c r="D28" s="18" t="s">
        <v>91</v>
      </c>
      <c r="E28" s="18" t="s">
        <v>110</v>
      </c>
      <c r="F28" s="18">
        <v>66.97</v>
      </c>
      <c r="G28" s="18" t="s">
        <v>78</v>
      </c>
      <c r="H28" s="18">
        <v>224</v>
      </c>
      <c r="I28" s="19">
        <v>140.6</v>
      </c>
      <c r="J28" s="19">
        <v>15</v>
      </c>
      <c r="K28" s="19" t="s">
        <v>28</v>
      </c>
      <c r="L28" s="18"/>
      <c r="M28" s="54">
        <f t="shared" si="0"/>
        <v>1945943.5</v>
      </c>
      <c r="N28" s="9">
        <v>0</v>
      </c>
      <c r="O28" s="9">
        <v>0</v>
      </c>
      <c r="P28" s="9">
        <v>0</v>
      </c>
      <c r="Q28" s="54">
        <v>1945943.5</v>
      </c>
      <c r="R28" s="9">
        <v>0</v>
      </c>
      <c r="S28" s="9">
        <f t="shared" si="5"/>
        <v>1902108.8301464627</v>
      </c>
      <c r="T28" s="9">
        <f t="shared" si="5"/>
        <v>0</v>
      </c>
      <c r="U28" s="9">
        <f t="shared" si="5"/>
        <v>0</v>
      </c>
      <c r="V28" s="9">
        <f t="shared" si="5"/>
        <v>0</v>
      </c>
      <c r="W28" s="9">
        <f t="shared" si="5"/>
        <v>1902108.8301464627</v>
      </c>
      <c r="X28" s="9">
        <f t="shared" si="5"/>
        <v>0</v>
      </c>
      <c r="Y28" s="9">
        <f t="shared" si="2"/>
        <v>43834.669853537343</v>
      </c>
      <c r="Z28" s="9">
        <f t="shared" si="2"/>
        <v>0</v>
      </c>
      <c r="AA28" s="9">
        <f t="shared" si="2"/>
        <v>0</v>
      </c>
      <c r="AB28" s="9">
        <f t="shared" si="2"/>
        <v>0</v>
      </c>
      <c r="AC28" s="9">
        <f t="shared" si="2"/>
        <v>43834.669853537343</v>
      </c>
      <c r="AD28" s="9">
        <f t="shared" si="2"/>
        <v>0</v>
      </c>
      <c r="AE28" s="9">
        <v>0</v>
      </c>
      <c r="AF28" s="9">
        <v>0</v>
      </c>
      <c r="AG28" s="9">
        <v>0</v>
      </c>
      <c r="AH28" s="9">
        <v>0</v>
      </c>
      <c r="AI28" s="9">
        <v>0</v>
      </c>
      <c r="AJ28" s="9">
        <v>0</v>
      </c>
      <c r="AK28" s="9">
        <f t="shared" si="4"/>
        <v>1945943.5</v>
      </c>
      <c r="AL28" s="20">
        <v>2024</v>
      </c>
    </row>
    <row r="29" spans="2:38" ht="55.5" customHeight="1" x14ac:dyDescent="0.25">
      <c r="B29" s="18">
        <v>22</v>
      </c>
      <c r="C29" s="18" t="s">
        <v>111</v>
      </c>
      <c r="D29" s="18" t="s">
        <v>91</v>
      </c>
      <c r="E29" s="18" t="s">
        <v>112</v>
      </c>
      <c r="F29" s="18">
        <v>46.5</v>
      </c>
      <c r="G29" s="18" t="s">
        <v>56</v>
      </c>
      <c r="H29" s="18">
        <v>756</v>
      </c>
      <c r="I29" s="19">
        <v>150.30000000000001</v>
      </c>
      <c r="J29" s="19">
        <v>15</v>
      </c>
      <c r="K29" s="19" t="s">
        <v>28</v>
      </c>
      <c r="L29" s="18" t="s">
        <v>113</v>
      </c>
      <c r="M29" s="9">
        <f t="shared" si="0"/>
        <v>1971500</v>
      </c>
      <c r="N29" s="9">
        <v>0</v>
      </c>
      <c r="O29" s="9">
        <v>0</v>
      </c>
      <c r="P29" s="9">
        <f>1971.5*1000</f>
        <v>1971500</v>
      </c>
      <c r="Q29" s="9">
        <v>0</v>
      </c>
      <c r="R29" s="9">
        <v>0</v>
      </c>
      <c r="S29" s="9">
        <f t="shared" si="5"/>
        <v>1927089.6398758499</v>
      </c>
      <c r="T29" s="9">
        <f t="shared" si="5"/>
        <v>0</v>
      </c>
      <c r="U29" s="9">
        <f t="shared" si="5"/>
        <v>0</v>
      </c>
      <c r="V29" s="9">
        <f t="shared" si="5"/>
        <v>1927089.6398758499</v>
      </c>
      <c r="W29" s="9">
        <f t="shared" si="5"/>
        <v>0</v>
      </c>
      <c r="X29" s="9">
        <f t="shared" si="5"/>
        <v>0</v>
      </c>
      <c r="Y29" s="9">
        <f t="shared" si="2"/>
        <v>44410.360124150058</v>
      </c>
      <c r="Z29" s="9">
        <f t="shared" si="2"/>
        <v>0</v>
      </c>
      <c r="AA29" s="9">
        <f t="shared" si="2"/>
        <v>0</v>
      </c>
      <c r="AB29" s="9">
        <f t="shared" si="2"/>
        <v>44410.360124150058</v>
      </c>
      <c r="AC29" s="9">
        <f t="shared" si="2"/>
        <v>0</v>
      </c>
      <c r="AD29" s="9">
        <f t="shared" si="2"/>
        <v>0</v>
      </c>
      <c r="AE29" s="9">
        <v>0</v>
      </c>
      <c r="AF29" s="9">
        <v>0</v>
      </c>
      <c r="AG29" s="9">
        <v>0</v>
      </c>
      <c r="AH29" s="9">
        <v>0</v>
      </c>
      <c r="AI29" s="9">
        <v>0</v>
      </c>
      <c r="AJ29" s="9">
        <v>0</v>
      </c>
      <c r="AK29" s="9">
        <f t="shared" si="4"/>
        <v>1971500</v>
      </c>
      <c r="AL29" s="20">
        <v>2023</v>
      </c>
    </row>
    <row r="30" spans="2:38" ht="55.5" customHeight="1" x14ac:dyDescent="0.25">
      <c r="B30" s="18">
        <v>23</v>
      </c>
      <c r="C30" s="18" t="s">
        <v>111</v>
      </c>
      <c r="D30" s="18" t="s">
        <v>91</v>
      </c>
      <c r="E30" s="18" t="s">
        <v>114</v>
      </c>
      <c r="F30" s="18">
        <v>44</v>
      </c>
      <c r="G30" s="18" t="s">
        <v>56</v>
      </c>
      <c r="H30" s="18">
        <v>977</v>
      </c>
      <c r="I30" s="19">
        <v>145.6</v>
      </c>
      <c r="J30" s="19">
        <v>15</v>
      </c>
      <c r="K30" s="19" t="s">
        <v>28</v>
      </c>
      <c r="L30" s="18" t="s">
        <v>115</v>
      </c>
      <c r="M30" s="9">
        <f t="shared" si="0"/>
        <v>989314.3</v>
      </c>
      <c r="N30" s="9">
        <v>0</v>
      </c>
      <c r="O30" s="9">
        <v>0</v>
      </c>
      <c r="P30" s="9">
        <f>1200*1000-210685.7</f>
        <v>989314.3</v>
      </c>
      <c r="Q30" s="9">
        <v>0</v>
      </c>
      <c r="R30" s="9">
        <v>0</v>
      </c>
      <c r="S30" s="9">
        <f t="shared" si="5"/>
        <v>967028.82988132315</v>
      </c>
      <c r="T30" s="9">
        <f t="shared" si="5"/>
        <v>0</v>
      </c>
      <c r="U30" s="9">
        <f t="shared" si="5"/>
        <v>0</v>
      </c>
      <c r="V30" s="9">
        <f t="shared" si="5"/>
        <v>967028.82988132315</v>
      </c>
      <c r="W30" s="9">
        <f t="shared" si="5"/>
        <v>0</v>
      </c>
      <c r="X30" s="9">
        <f t="shared" si="5"/>
        <v>0</v>
      </c>
      <c r="Y30" s="9">
        <f t="shared" si="2"/>
        <v>22285.470118676894</v>
      </c>
      <c r="Z30" s="9">
        <f t="shared" si="2"/>
        <v>0</v>
      </c>
      <c r="AA30" s="9">
        <f t="shared" si="2"/>
        <v>0</v>
      </c>
      <c r="AB30" s="9">
        <f t="shared" si="2"/>
        <v>22285.470118676894</v>
      </c>
      <c r="AC30" s="9">
        <f t="shared" si="2"/>
        <v>0</v>
      </c>
      <c r="AD30" s="9">
        <f t="shared" si="2"/>
        <v>0</v>
      </c>
      <c r="AE30" s="9">
        <v>0</v>
      </c>
      <c r="AF30" s="9">
        <v>0</v>
      </c>
      <c r="AG30" s="9">
        <v>0</v>
      </c>
      <c r="AH30" s="9">
        <v>0</v>
      </c>
      <c r="AI30" s="9">
        <v>0</v>
      </c>
      <c r="AJ30" s="9">
        <v>0</v>
      </c>
      <c r="AK30" s="9">
        <f t="shared" si="4"/>
        <v>989314.3</v>
      </c>
      <c r="AL30" s="20">
        <v>2023</v>
      </c>
    </row>
    <row r="31" spans="2:38" ht="55.5" customHeight="1" x14ac:dyDescent="0.25">
      <c r="B31" s="18">
        <v>24</v>
      </c>
      <c r="C31" s="18" t="s">
        <v>111</v>
      </c>
      <c r="D31" s="25" t="s">
        <v>116</v>
      </c>
      <c r="E31" s="18" t="s">
        <v>117</v>
      </c>
      <c r="F31" s="18">
        <v>45.34</v>
      </c>
      <c r="G31" s="18" t="s">
        <v>56</v>
      </c>
      <c r="H31" s="18">
        <v>3332</v>
      </c>
      <c r="I31" s="19">
        <v>970.6</v>
      </c>
      <c r="J31" s="19">
        <v>100</v>
      </c>
      <c r="K31" s="19" t="s">
        <v>28</v>
      </c>
      <c r="L31" s="18" t="s">
        <v>118</v>
      </c>
      <c r="M31" s="9">
        <f t="shared" si="0"/>
        <v>15060000</v>
      </c>
      <c r="N31" s="9">
        <v>0</v>
      </c>
      <c r="O31" s="9">
        <v>15060000</v>
      </c>
      <c r="P31" s="9">
        <v>0</v>
      </c>
      <c r="Q31" s="9">
        <v>0</v>
      </c>
      <c r="R31" s="9">
        <v>0</v>
      </c>
      <c r="S31" s="9">
        <f t="shared" si="5"/>
        <v>14720755.757813999</v>
      </c>
      <c r="T31" s="9">
        <f t="shared" si="5"/>
        <v>0</v>
      </c>
      <c r="U31" s="9">
        <f t="shared" si="5"/>
        <v>14720755.757813999</v>
      </c>
      <c r="V31" s="9">
        <f t="shared" si="5"/>
        <v>0</v>
      </c>
      <c r="W31" s="9">
        <f t="shared" si="5"/>
        <v>0</v>
      </c>
      <c r="X31" s="9">
        <f t="shared" si="5"/>
        <v>0</v>
      </c>
      <c r="Y31" s="9">
        <f t="shared" si="2"/>
        <v>339244.24218600057</v>
      </c>
      <c r="Z31" s="9">
        <f t="shared" si="2"/>
        <v>0</v>
      </c>
      <c r="AA31" s="9">
        <f t="shared" si="2"/>
        <v>339244.24218600057</v>
      </c>
      <c r="AB31" s="9">
        <f t="shared" si="2"/>
        <v>0</v>
      </c>
      <c r="AC31" s="9">
        <f t="shared" si="2"/>
        <v>0</v>
      </c>
      <c r="AD31" s="9">
        <f t="shared" si="2"/>
        <v>0</v>
      </c>
      <c r="AE31" s="9">
        <v>0</v>
      </c>
      <c r="AF31" s="9">
        <v>0</v>
      </c>
      <c r="AG31" s="9">
        <v>0</v>
      </c>
      <c r="AH31" s="9">
        <v>0</v>
      </c>
      <c r="AI31" s="9">
        <v>0</v>
      </c>
      <c r="AJ31" s="9">
        <v>0</v>
      </c>
      <c r="AK31" s="9">
        <f t="shared" si="4"/>
        <v>15060000</v>
      </c>
      <c r="AL31" s="20">
        <v>2022</v>
      </c>
    </row>
    <row r="32" spans="2:38" ht="55.5" customHeight="1" x14ac:dyDescent="0.25">
      <c r="B32" s="18">
        <v>25</v>
      </c>
      <c r="C32" s="18" t="s">
        <v>111</v>
      </c>
      <c r="D32" s="25" t="s">
        <v>58</v>
      </c>
      <c r="E32" s="18" t="s">
        <v>119</v>
      </c>
      <c r="F32" s="18">
        <v>41.12</v>
      </c>
      <c r="G32" s="18" t="s">
        <v>56</v>
      </c>
      <c r="H32" s="18">
        <v>1875</v>
      </c>
      <c r="I32" s="19">
        <v>432.2</v>
      </c>
      <c r="J32" s="19">
        <v>70</v>
      </c>
      <c r="K32" s="19" t="s">
        <v>28</v>
      </c>
      <c r="L32" s="18" t="s">
        <v>120</v>
      </c>
      <c r="M32" s="9">
        <f t="shared" si="0"/>
        <v>2200000</v>
      </c>
      <c r="N32" s="9">
        <v>0</v>
      </c>
      <c r="O32" s="9">
        <v>2200000</v>
      </c>
      <c r="P32" s="9">
        <v>0</v>
      </c>
      <c r="Q32" s="9">
        <v>0</v>
      </c>
      <c r="R32" s="9">
        <v>0</v>
      </c>
      <c r="S32" s="9">
        <f t="shared" si="5"/>
        <v>2150442.4081799998</v>
      </c>
      <c r="T32" s="9">
        <f t="shared" si="5"/>
        <v>0</v>
      </c>
      <c r="U32" s="9">
        <f t="shared" si="5"/>
        <v>2150442.4081799998</v>
      </c>
      <c r="V32" s="9">
        <f t="shared" si="5"/>
        <v>0</v>
      </c>
      <c r="W32" s="9">
        <f t="shared" si="5"/>
        <v>0</v>
      </c>
      <c r="X32" s="9">
        <f t="shared" si="5"/>
        <v>0</v>
      </c>
      <c r="Y32" s="9">
        <f t="shared" si="2"/>
        <v>49557.591820000205</v>
      </c>
      <c r="Z32" s="9">
        <f t="shared" si="2"/>
        <v>0</v>
      </c>
      <c r="AA32" s="9">
        <f t="shared" si="2"/>
        <v>49557.591820000205</v>
      </c>
      <c r="AB32" s="9">
        <f t="shared" si="2"/>
        <v>0</v>
      </c>
      <c r="AC32" s="9">
        <f t="shared" si="2"/>
        <v>0</v>
      </c>
      <c r="AD32" s="9">
        <f t="shared" si="2"/>
        <v>0</v>
      </c>
      <c r="AE32" s="9">
        <v>0</v>
      </c>
      <c r="AF32" s="9">
        <v>0</v>
      </c>
      <c r="AG32" s="9">
        <v>0</v>
      </c>
      <c r="AH32" s="9">
        <v>0</v>
      </c>
      <c r="AI32" s="9">
        <v>0</v>
      </c>
      <c r="AJ32" s="9">
        <v>0</v>
      </c>
      <c r="AK32" s="9">
        <f t="shared" si="4"/>
        <v>2200000</v>
      </c>
      <c r="AL32" s="20">
        <v>2022</v>
      </c>
    </row>
    <row r="33" spans="2:38" ht="55.5" customHeight="1" x14ac:dyDescent="0.25">
      <c r="B33" s="18">
        <v>26</v>
      </c>
      <c r="C33" s="18" t="s">
        <v>111</v>
      </c>
      <c r="D33" s="25" t="s">
        <v>121</v>
      </c>
      <c r="E33" s="18" t="s">
        <v>122</v>
      </c>
      <c r="F33" s="18">
        <v>42.3</v>
      </c>
      <c r="G33" s="18" t="s">
        <v>56</v>
      </c>
      <c r="H33" s="18">
        <v>1200</v>
      </c>
      <c r="I33" s="19">
        <v>374</v>
      </c>
      <c r="J33" s="19">
        <v>70</v>
      </c>
      <c r="K33" s="19" t="s">
        <v>28</v>
      </c>
      <c r="L33" s="18" t="s">
        <v>123</v>
      </c>
      <c r="M33" s="9">
        <f t="shared" si="0"/>
        <v>1347494.8</v>
      </c>
      <c r="N33" s="9">
        <v>0</v>
      </c>
      <c r="O33" s="9">
        <v>0</v>
      </c>
      <c r="P33" s="9">
        <f>1560*1000-212505.2</f>
        <v>1347494.8</v>
      </c>
      <c r="Q33" s="9">
        <v>0</v>
      </c>
      <c r="R33" s="9">
        <v>0</v>
      </c>
      <c r="S33" s="9">
        <f t="shared" si="5"/>
        <v>1317140.8921463762</v>
      </c>
      <c r="T33" s="9">
        <f t="shared" si="5"/>
        <v>0</v>
      </c>
      <c r="U33" s="9">
        <f t="shared" si="5"/>
        <v>0</v>
      </c>
      <c r="V33" s="9">
        <f t="shared" si="5"/>
        <v>1317140.8921463762</v>
      </c>
      <c r="W33" s="9">
        <f t="shared" si="5"/>
        <v>0</v>
      </c>
      <c r="X33" s="9">
        <f t="shared" si="5"/>
        <v>0</v>
      </c>
      <c r="Y33" s="9">
        <f t="shared" si="2"/>
        <v>30353.907853623852</v>
      </c>
      <c r="Z33" s="9">
        <f t="shared" si="2"/>
        <v>0</v>
      </c>
      <c r="AA33" s="9">
        <f t="shared" si="2"/>
        <v>0</v>
      </c>
      <c r="AB33" s="9">
        <f t="shared" si="2"/>
        <v>30353.907853623852</v>
      </c>
      <c r="AC33" s="9">
        <f t="shared" si="2"/>
        <v>0</v>
      </c>
      <c r="AD33" s="9">
        <f t="shared" si="2"/>
        <v>0</v>
      </c>
      <c r="AE33" s="9">
        <v>0</v>
      </c>
      <c r="AF33" s="9">
        <v>0</v>
      </c>
      <c r="AG33" s="9">
        <v>0</v>
      </c>
      <c r="AH33" s="9">
        <v>0</v>
      </c>
      <c r="AI33" s="9">
        <v>0</v>
      </c>
      <c r="AJ33" s="9">
        <v>0</v>
      </c>
      <c r="AK33" s="9">
        <f t="shared" si="4"/>
        <v>1347494.8</v>
      </c>
      <c r="AL33" s="20">
        <v>2023</v>
      </c>
    </row>
    <row r="34" spans="2:38" ht="55.5" customHeight="1" x14ac:dyDescent="0.25">
      <c r="B34" s="18">
        <v>27</v>
      </c>
      <c r="C34" s="18" t="s">
        <v>124</v>
      </c>
      <c r="D34" s="18" t="s">
        <v>58</v>
      </c>
      <c r="E34" s="18" t="s">
        <v>125</v>
      </c>
      <c r="F34" s="18">
        <v>62.33</v>
      </c>
      <c r="G34" s="18" t="s">
        <v>56</v>
      </c>
      <c r="H34" s="18">
        <v>840</v>
      </c>
      <c r="I34" s="19">
        <v>887.3</v>
      </c>
      <c r="J34" s="19">
        <v>150</v>
      </c>
      <c r="K34" s="19" t="s">
        <v>28</v>
      </c>
      <c r="L34" s="18" t="s">
        <v>126</v>
      </c>
      <c r="M34" s="9">
        <f t="shared" si="0"/>
        <v>3985000</v>
      </c>
      <c r="N34" s="9">
        <v>0</v>
      </c>
      <c r="O34" s="9">
        <v>3985000</v>
      </c>
      <c r="P34" s="9">
        <v>0</v>
      </c>
      <c r="Q34" s="9">
        <v>0</v>
      </c>
      <c r="R34" s="9">
        <v>0</v>
      </c>
      <c r="S34" s="9">
        <f t="shared" si="5"/>
        <v>3895233.1802714998</v>
      </c>
      <c r="T34" s="9">
        <f t="shared" si="5"/>
        <v>0</v>
      </c>
      <c r="U34" s="9">
        <f t="shared" si="5"/>
        <v>3895233.1802714998</v>
      </c>
      <c r="V34" s="9">
        <f t="shared" si="5"/>
        <v>0</v>
      </c>
      <c r="W34" s="9">
        <f t="shared" si="5"/>
        <v>0</v>
      </c>
      <c r="X34" s="9">
        <f t="shared" si="5"/>
        <v>0</v>
      </c>
      <c r="Y34" s="9">
        <f t="shared" si="2"/>
        <v>89766.81972850021</v>
      </c>
      <c r="Z34" s="9">
        <f t="shared" si="2"/>
        <v>0</v>
      </c>
      <c r="AA34" s="9">
        <f t="shared" si="2"/>
        <v>89766.81972850021</v>
      </c>
      <c r="AB34" s="9">
        <f t="shared" si="2"/>
        <v>0</v>
      </c>
      <c r="AC34" s="9">
        <f t="shared" si="2"/>
        <v>0</v>
      </c>
      <c r="AD34" s="9">
        <f t="shared" si="2"/>
        <v>0</v>
      </c>
      <c r="AE34" s="9">
        <v>0</v>
      </c>
      <c r="AF34" s="9">
        <v>0</v>
      </c>
      <c r="AG34" s="9">
        <v>0</v>
      </c>
      <c r="AH34" s="9">
        <v>0</v>
      </c>
      <c r="AI34" s="9">
        <v>0</v>
      </c>
      <c r="AJ34" s="9">
        <v>0</v>
      </c>
      <c r="AK34" s="9">
        <f t="shared" si="4"/>
        <v>3985000</v>
      </c>
      <c r="AL34" s="20">
        <v>2022</v>
      </c>
    </row>
    <row r="35" spans="2:38" ht="55.5" customHeight="1" x14ac:dyDescent="0.25">
      <c r="B35" s="18">
        <v>28</v>
      </c>
      <c r="C35" s="18" t="s">
        <v>124</v>
      </c>
      <c r="D35" s="18" t="s">
        <v>127</v>
      </c>
      <c r="E35" s="18" t="s">
        <v>128</v>
      </c>
      <c r="F35" s="25">
        <v>68</v>
      </c>
      <c r="G35" s="18" t="s">
        <v>56</v>
      </c>
      <c r="H35" s="25">
        <v>34231</v>
      </c>
      <c r="I35" s="19">
        <v>1025.4000000000001</v>
      </c>
      <c r="J35" s="19">
        <v>67</v>
      </c>
      <c r="K35" s="19" t="s">
        <v>28</v>
      </c>
      <c r="L35" s="25" t="s">
        <v>129</v>
      </c>
      <c r="M35" s="9">
        <f t="shared" si="0"/>
        <v>8000000</v>
      </c>
      <c r="N35" s="9">
        <v>0</v>
      </c>
      <c r="O35" s="9">
        <v>0</v>
      </c>
      <c r="P35" s="9">
        <v>0</v>
      </c>
      <c r="Q35" s="9">
        <v>8000000</v>
      </c>
      <c r="R35" s="9">
        <v>0</v>
      </c>
      <c r="S35" s="9">
        <f t="shared" si="5"/>
        <v>7819790.5751999998</v>
      </c>
      <c r="T35" s="9">
        <f t="shared" si="5"/>
        <v>0</v>
      </c>
      <c r="U35" s="9">
        <f t="shared" si="5"/>
        <v>0</v>
      </c>
      <c r="V35" s="9">
        <f t="shared" si="5"/>
        <v>0</v>
      </c>
      <c r="W35" s="9">
        <f t="shared" si="5"/>
        <v>7819790.5751999998</v>
      </c>
      <c r="X35" s="9">
        <f t="shared" si="5"/>
        <v>0</v>
      </c>
      <c r="Y35" s="9">
        <f t="shared" si="2"/>
        <v>180209.42480000015</v>
      </c>
      <c r="Z35" s="9">
        <f t="shared" si="2"/>
        <v>0</v>
      </c>
      <c r="AA35" s="9">
        <f t="shared" si="2"/>
        <v>0</v>
      </c>
      <c r="AB35" s="9">
        <f t="shared" si="2"/>
        <v>0</v>
      </c>
      <c r="AC35" s="9">
        <f t="shared" si="2"/>
        <v>180209.42480000015</v>
      </c>
      <c r="AD35" s="9">
        <f t="shared" si="2"/>
        <v>0</v>
      </c>
      <c r="AE35" s="9">
        <v>0</v>
      </c>
      <c r="AF35" s="9">
        <v>0</v>
      </c>
      <c r="AG35" s="9">
        <v>0</v>
      </c>
      <c r="AH35" s="9">
        <v>0</v>
      </c>
      <c r="AI35" s="9">
        <v>0</v>
      </c>
      <c r="AJ35" s="9">
        <v>0</v>
      </c>
      <c r="AK35" s="9">
        <f t="shared" si="4"/>
        <v>8000000</v>
      </c>
      <c r="AL35" s="20">
        <v>2024</v>
      </c>
    </row>
    <row r="36" spans="2:38" ht="55.5" customHeight="1" x14ac:dyDescent="0.25">
      <c r="B36" s="18">
        <v>29</v>
      </c>
      <c r="C36" s="18" t="s">
        <v>130</v>
      </c>
      <c r="D36" s="18" t="s">
        <v>102</v>
      </c>
      <c r="E36" s="18" t="s">
        <v>131</v>
      </c>
      <c r="F36" s="18">
        <v>65.8</v>
      </c>
      <c r="G36" s="18" t="s">
        <v>56</v>
      </c>
      <c r="H36" s="25">
        <v>4681</v>
      </c>
      <c r="I36" s="19">
        <v>1332.8</v>
      </c>
      <c r="J36" s="19">
        <v>250</v>
      </c>
      <c r="K36" s="19" t="s">
        <v>28</v>
      </c>
      <c r="L36" s="25" t="s">
        <v>132</v>
      </c>
      <c r="M36" s="9">
        <f t="shared" si="0"/>
        <v>5500000</v>
      </c>
      <c r="N36" s="9">
        <v>0</v>
      </c>
      <c r="O36" s="9">
        <v>5500000</v>
      </c>
      <c r="P36" s="9">
        <v>0</v>
      </c>
      <c r="Q36" s="9">
        <v>0</v>
      </c>
      <c r="R36" s="9">
        <v>0</v>
      </c>
      <c r="S36" s="9">
        <f t="shared" si="5"/>
        <v>5376106.0204499997</v>
      </c>
      <c r="T36" s="9">
        <f t="shared" si="5"/>
        <v>0</v>
      </c>
      <c r="U36" s="9">
        <f t="shared" si="5"/>
        <v>5376106.0204499997</v>
      </c>
      <c r="V36" s="9">
        <f t="shared" si="5"/>
        <v>0</v>
      </c>
      <c r="W36" s="9">
        <f t="shared" si="5"/>
        <v>0</v>
      </c>
      <c r="X36" s="9">
        <f t="shared" si="5"/>
        <v>0</v>
      </c>
      <c r="Y36" s="9">
        <f t="shared" si="2"/>
        <v>123893.97955000028</v>
      </c>
      <c r="Z36" s="9">
        <f t="shared" si="2"/>
        <v>0</v>
      </c>
      <c r="AA36" s="9">
        <f t="shared" si="2"/>
        <v>123893.97955000028</v>
      </c>
      <c r="AB36" s="9">
        <f t="shared" si="2"/>
        <v>0</v>
      </c>
      <c r="AC36" s="9">
        <f t="shared" si="2"/>
        <v>0</v>
      </c>
      <c r="AD36" s="9">
        <f t="shared" si="2"/>
        <v>0</v>
      </c>
      <c r="AE36" s="9">
        <v>0</v>
      </c>
      <c r="AF36" s="9">
        <v>0</v>
      </c>
      <c r="AG36" s="9">
        <v>0</v>
      </c>
      <c r="AH36" s="9">
        <v>0</v>
      </c>
      <c r="AI36" s="9">
        <v>0</v>
      </c>
      <c r="AJ36" s="9">
        <v>0</v>
      </c>
      <c r="AK36" s="9">
        <f t="shared" si="4"/>
        <v>5500000</v>
      </c>
      <c r="AL36" s="20">
        <v>2022</v>
      </c>
    </row>
    <row r="37" spans="2:38" ht="55.5" customHeight="1" x14ac:dyDescent="0.25">
      <c r="B37" s="18">
        <v>30</v>
      </c>
      <c r="C37" s="18" t="s">
        <v>130</v>
      </c>
      <c r="D37" s="18" t="s">
        <v>58</v>
      </c>
      <c r="E37" s="18" t="s">
        <v>133</v>
      </c>
      <c r="F37" s="18">
        <v>65.8</v>
      </c>
      <c r="G37" s="18" t="s">
        <v>56</v>
      </c>
      <c r="H37" s="18">
        <v>2589</v>
      </c>
      <c r="I37" s="19">
        <v>425.2</v>
      </c>
      <c r="J37" s="19">
        <v>55</v>
      </c>
      <c r="K37" s="19" t="s">
        <v>28</v>
      </c>
      <c r="L37" s="18" t="s">
        <v>134</v>
      </c>
      <c r="M37" s="9">
        <f t="shared" si="0"/>
        <v>2400000</v>
      </c>
      <c r="N37" s="9">
        <v>0</v>
      </c>
      <c r="O37" s="9">
        <v>0</v>
      </c>
      <c r="P37" s="9">
        <f>2400*1000</f>
        <v>2400000</v>
      </c>
      <c r="Q37" s="9">
        <v>0</v>
      </c>
      <c r="R37" s="9">
        <v>0</v>
      </c>
      <c r="S37" s="9">
        <f t="shared" si="5"/>
        <v>2345937.1725599999</v>
      </c>
      <c r="T37" s="9">
        <f t="shared" si="5"/>
        <v>0</v>
      </c>
      <c r="U37" s="9">
        <f t="shared" si="5"/>
        <v>0</v>
      </c>
      <c r="V37" s="9">
        <f t="shared" si="5"/>
        <v>2345937.1725599999</v>
      </c>
      <c r="W37" s="9">
        <f t="shared" si="5"/>
        <v>0</v>
      </c>
      <c r="X37" s="9">
        <f t="shared" si="5"/>
        <v>0</v>
      </c>
      <c r="Y37" s="9">
        <f t="shared" si="2"/>
        <v>54062.827440000139</v>
      </c>
      <c r="Z37" s="9">
        <f t="shared" si="2"/>
        <v>0</v>
      </c>
      <c r="AA37" s="9">
        <f t="shared" si="2"/>
        <v>0</v>
      </c>
      <c r="AB37" s="9">
        <f t="shared" si="2"/>
        <v>54062.827440000139</v>
      </c>
      <c r="AC37" s="9">
        <f t="shared" si="2"/>
        <v>0</v>
      </c>
      <c r="AD37" s="9">
        <f t="shared" si="2"/>
        <v>0</v>
      </c>
      <c r="AE37" s="9">
        <v>0</v>
      </c>
      <c r="AF37" s="9">
        <v>0</v>
      </c>
      <c r="AG37" s="9">
        <v>0</v>
      </c>
      <c r="AH37" s="9">
        <v>0</v>
      </c>
      <c r="AI37" s="9">
        <v>0</v>
      </c>
      <c r="AJ37" s="9">
        <v>0</v>
      </c>
      <c r="AK37" s="9">
        <f t="shared" si="4"/>
        <v>2400000</v>
      </c>
      <c r="AL37" s="20">
        <v>2023</v>
      </c>
    </row>
    <row r="38" spans="2:38" ht="55.5" customHeight="1" x14ac:dyDescent="0.25">
      <c r="B38" s="18">
        <v>31</v>
      </c>
      <c r="C38" s="18" t="s">
        <v>135</v>
      </c>
      <c r="D38" s="18" t="s">
        <v>58</v>
      </c>
      <c r="E38" s="18" t="s">
        <v>136</v>
      </c>
      <c r="F38" s="21">
        <v>44</v>
      </c>
      <c r="G38" s="18" t="s">
        <v>78</v>
      </c>
      <c r="H38" s="18">
        <v>684</v>
      </c>
      <c r="I38" s="19">
        <v>407.8</v>
      </c>
      <c r="J38" s="19">
        <v>100</v>
      </c>
      <c r="K38" s="19" t="s">
        <v>28</v>
      </c>
      <c r="L38" s="18"/>
      <c r="M38" s="9">
        <f t="shared" si="0"/>
        <v>7000000</v>
      </c>
      <c r="N38" s="9">
        <v>7000000</v>
      </c>
      <c r="O38" s="9">
        <v>0</v>
      </c>
      <c r="P38" s="9">
        <v>0</v>
      </c>
      <c r="Q38" s="9">
        <v>0</v>
      </c>
      <c r="R38" s="9">
        <v>0</v>
      </c>
      <c r="S38" s="9">
        <f t="shared" si="5"/>
        <v>6842316.7533</v>
      </c>
      <c r="T38" s="9">
        <f t="shared" si="5"/>
        <v>6842316.7533</v>
      </c>
      <c r="U38" s="9">
        <f t="shared" si="5"/>
        <v>0</v>
      </c>
      <c r="V38" s="9">
        <f t="shared" si="5"/>
        <v>0</v>
      </c>
      <c r="W38" s="9">
        <f t="shared" si="5"/>
        <v>0</v>
      </c>
      <c r="X38" s="9">
        <f t="shared" si="5"/>
        <v>0</v>
      </c>
      <c r="Y38" s="9">
        <f t="shared" si="2"/>
        <v>157683.24670000002</v>
      </c>
      <c r="Z38" s="9">
        <f t="shared" si="2"/>
        <v>157683.24670000002</v>
      </c>
      <c r="AA38" s="9">
        <f t="shared" si="2"/>
        <v>0</v>
      </c>
      <c r="AB38" s="9">
        <f t="shared" si="2"/>
        <v>0</v>
      </c>
      <c r="AC38" s="9">
        <f t="shared" si="2"/>
        <v>0</v>
      </c>
      <c r="AD38" s="9">
        <f t="shared" si="2"/>
        <v>0</v>
      </c>
      <c r="AE38" s="9">
        <v>0</v>
      </c>
      <c r="AF38" s="9">
        <v>0</v>
      </c>
      <c r="AG38" s="9">
        <v>0</v>
      </c>
      <c r="AH38" s="9">
        <v>0</v>
      </c>
      <c r="AI38" s="9">
        <v>0</v>
      </c>
      <c r="AJ38" s="9">
        <v>0</v>
      </c>
      <c r="AK38" s="9">
        <f t="shared" si="4"/>
        <v>7000000</v>
      </c>
      <c r="AL38" s="20">
        <v>2021</v>
      </c>
    </row>
    <row r="39" spans="2:38" ht="55.5" customHeight="1" x14ac:dyDescent="0.25">
      <c r="B39" s="18">
        <v>32</v>
      </c>
      <c r="C39" s="18" t="s">
        <v>137</v>
      </c>
      <c r="D39" s="18" t="s">
        <v>88</v>
      </c>
      <c r="E39" s="18" t="s">
        <v>138</v>
      </c>
      <c r="F39" s="18">
        <v>45</v>
      </c>
      <c r="G39" s="18" t="s">
        <v>56</v>
      </c>
      <c r="H39" s="18">
        <v>14827</v>
      </c>
      <c r="I39" s="19">
        <v>3947.1</v>
      </c>
      <c r="J39" s="19">
        <v>191</v>
      </c>
      <c r="K39" s="19" t="s">
        <v>28</v>
      </c>
      <c r="L39" s="18" t="s">
        <v>139</v>
      </c>
      <c r="M39" s="9">
        <f t="shared" si="0"/>
        <v>24619837</v>
      </c>
      <c r="N39" s="9">
        <v>0</v>
      </c>
      <c r="O39" s="9">
        <v>0</v>
      </c>
      <c r="P39" s="9">
        <f>24630.9*1000-11063</f>
        <v>24619837</v>
      </c>
      <c r="Q39" s="9">
        <v>0</v>
      </c>
      <c r="R39" s="9">
        <v>0</v>
      </c>
      <c r="S39" s="9">
        <f t="shared" si="5"/>
        <v>24065246.166945029</v>
      </c>
      <c r="T39" s="9">
        <f t="shared" si="5"/>
        <v>0</v>
      </c>
      <c r="U39" s="9">
        <f t="shared" si="5"/>
        <v>0</v>
      </c>
      <c r="V39" s="9">
        <f t="shared" si="5"/>
        <v>24065246.166945029</v>
      </c>
      <c r="W39" s="9">
        <f t="shared" si="5"/>
        <v>0</v>
      </c>
      <c r="X39" s="9">
        <f t="shared" si="5"/>
        <v>0</v>
      </c>
      <c r="Y39" s="9">
        <f t="shared" si="2"/>
        <v>554590.83305497095</v>
      </c>
      <c r="Z39" s="9">
        <f t="shared" si="2"/>
        <v>0</v>
      </c>
      <c r="AA39" s="9">
        <f t="shared" si="2"/>
        <v>0</v>
      </c>
      <c r="AB39" s="9">
        <f t="shared" si="2"/>
        <v>554590.83305497095</v>
      </c>
      <c r="AC39" s="9">
        <f t="shared" si="2"/>
        <v>0</v>
      </c>
      <c r="AD39" s="9">
        <f t="shared" si="2"/>
        <v>0</v>
      </c>
      <c r="AE39" s="9">
        <v>0</v>
      </c>
      <c r="AF39" s="9">
        <v>0</v>
      </c>
      <c r="AG39" s="9">
        <v>0</v>
      </c>
      <c r="AH39" s="9">
        <v>0</v>
      </c>
      <c r="AI39" s="9">
        <v>0</v>
      </c>
      <c r="AJ39" s="9">
        <v>0</v>
      </c>
      <c r="AK39" s="9">
        <f t="shared" si="4"/>
        <v>24619837</v>
      </c>
      <c r="AL39" s="20">
        <v>2023</v>
      </c>
    </row>
    <row r="40" spans="2:38" ht="55.5" customHeight="1" x14ac:dyDescent="0.25">
      <c r="B40" s="18">
        <v>33</v>
      </c>
      <c r="C40" s="18" t="s">
        <v>140</v>
      </c>
      <c r="D40" s="18" t="s">
        <v>141</v>
      </c>
      <c r="E40" s="25" t="s">
        <v>142</v>
      </c>
      <c r="F40" s="25">
        <v>65</v>
      </c>
      <c r="G40" s="18" t="s">
        <v>56</v>
      </c>
      <c r="H40" s="18">
        <v>7618</v>
      </c>
      <c r="I40" s="19">
        <v>856.9</v>
      </c>
      <c r="J40" s="19">
        <v>328</v>
      </c>
      <c r="K40" s="19" t="s">
        <v>28</v>
      </c>
      <c r="L40" s="18" t="s">
        <v>143</v>
      </c>
      <c r="M40" s="9">
        <f t="shared" si="0"/>
        <v>5500000</v>
      </c>
      <c r="N40" s="9">
        <v>0</v>
      </c>
      <c r="O40" s="9">
        <v>5500000</v>
      </c>
      <c r="P40" s="9">
        <v>0</v>
      </c>
      <c r="Q40" s="9">
        <v>0</v>
      </c>
      <c r="R40" s="9">
        <v>0</v>
      </c>
      <c r="S40" s="9">
        <f t="shared" si="5"/>
        <v>5376106.0204499997</v>
      </c>
      <c r="T40" s="9">
        <f t="shared" si="5"/>
        <v>0</v>
      </c>
      <c r="U40" s="9">
        <f t="shared" si="5"/>
        <v>5376106.0204499997</v>
      </c>
      <c r="V40" s="9">
        <f t="shared" si="5"/>
        <v>0</v>
      </c>
      <c r="W40" s="9">
        <f t="shared" si="5"/>
        <v>0</v>
      </c>
      <c r="X40" s="9">
        <f t="shared" si="5"/>
        <v>0</v>
      </c>
      <c r="Y40" s="9">
        <f t="shared" ref="Y40:AD103" si="6">M40-S40</f>
        <v>123893.97955000028</v>
      </c>
      <c r="Z40" s="9">
        <f t="shared" si="6"/>
        <v>0</v>
      </c>
      <c r="AA40" s="9">
        <f t="shared" si="6"/>
        <v>123893.97955000028</v>
      </c>
      <c r="AB40" s="9">
        <f t="shared" si="6"/>
        <v>0</v>
      </c>
      <c r="AC40" s="9">
        <f t="shared" si="6"/>
        <v>0</v>
      </c>
      <c r="AD40" s="9">
        <f t="shared" si="6"/>
        <v>0</v>
      </c>
      <c r="AE40" s="9">
        <v>0</v>
      </c>
      <c r="AF40" s="9">
        <v>0</v>
      </c>
      <c r="AG40" s="9">
        <v>0</v>
      </c>
      <c r="AH40" s="9">
        <v>0</v>
      </c>
      <c r="AI40" s="9">
        <v>0</v>
      </c>
      <c r="AJ40" s="9">
        <v>0</v>
      </c>
      <c r="AK40" s="9">
        <f t="shared" si="4"/>
        <v>5500000</v>
      </c>
      <c r="AL40" s="20">
        <v>2022</v>
      </c>
    </row>
    <row r="41" spans="2:38" ht="55.5" customHeight="1" x14ac:dyDescent="0.25">
      <c r="B41" s="18">
        <v>34</v>
      </c>
      <c r="C41" s="18" t="s">
        <v>140</v>
      </c>
      <c r="D41" s="18" t="s">
        <v>88</v>
      </c>
      <c r="E41" s="25" t="s">
        <v>144</v>
      </c>
      <c r="F41" s="25">
        <v>71</v>
      </c>
      <c r="G41" s="18" t="s">
        <v>56</v>
      </c>
      <c r="H41" s="18">
        <v>7618</v>
      </c>
      <c r="I41" s="19">
        <v>1633</v>
      </c>
      <c r="J41" s="19">
        <v>81</v>
      </c>
      <c r="K41" s="19" t="s">
        <v>28</v>
      </c>
      <c r="L41" s="18" t="s">
        <v>145</v>
      </c>
      <c r="M41" s="9">
        <f t="shared" si="0"/>
        <v>11000000</v>
      </c>
      <c r="N41" s="9">
        <v>0</v>
      </c>
      <c r="O41" s="9">
        <v>11000000</v>
      </c>
      <c r="P41" s="9">
        <v>0</v>
      </c>
      <c r="Q41" s="9">
        <v>0</v>
      </c>
      <c r="R41" s="9">
        <v>0</v>
      </c>
      <c r="S41" s="9">
        <f t="shared" si="5"/>
        <v>10752212.040899999</v>
      </c>
      <c r="T41" s="9">
        <f t="shared" si="5"/>
        <v>0</v>
      </c>
      <c r="U41" s="9">
        <f t="shared" si="5"/>
        <v>10752212.040899999</v>
      </c>
      <c r="V41" s="9">
        <f t="shared" si="5"/>
        <v>0</v>
      </c>
      <c r="W41" s="9">
        <f t="shared" si="5"/>
        <v>0</v>
      </c>
      <c r="X41" s="9">
        <f t="shared" si="5"/>
        <v>0</v>
      </c>
      <c r="Y41" s="9">
        <f t="shared" si="6"/>
        <v>247787.95910000056</v>
      </c>
      <c r="Z41" s="9">
        <f t="shared" si="6"/>
        <v>0</v>
      </c>
      <c r="AA41" s="9">
        <f t="shared" si="6"/>
        <v>247787.95910000056</v>
      </c>
      <c r="AB41" s="9">
        <f t="shared" si="6"/>
        <v>0</v>
      </c>
      <c r="AC41" s="9">
        <f t="shared" si="6"/>
        <v>0</v>
      </c>
      <c r="AD41" s="9">
        <f t="shared" si="6"/>
        <v>0</v>
      </c>
      <c r="AE41" s="9">
        <v>0</v>
      </c>
      <c r="AF41" s="9">
        <v>0</v>
      </c>
      <c r="AG41" s="9">
        <v>0</v>
      </c>
      <c r="AH41" s="9">
        <v>0</v>
      </c>
      <c r="AI41" s="9">
        <v>0</v>
      </c>
      <c r="AJ41" s="9">
        <v>0</v>
      </c>
      <c r="AK41" s="9">
        <f t="shared" si="4"/>
        <v>11000000</v>
      </c>
      <c r="AL41" s="20">
        <v>2022</v>
      </c>
    </row>
    <row r="42" spans="2:38" ht="55.5" customHeight="1" x14ac:dyDescent="0.25">
      <c r="B42" s="18">
        <v>35</v>
      </c>
      <c r="C42" s="18" t="s">
        <v>140</v>
      </c>
      <c r="D42" s="18" t="s">
        <v>146</v>
      </c>
      <c r="E42" s="25" t="s">
        <v>147</v>
      </c>
      <c r="F42" s="25">
        <v>61.2</v>
      </c>
      <c r="G42" s="18" t="s">
        <v>56</v>
      </c>
      <c r="H42" s="18">
        <v>7618</v>
      </c>
      <c r="I42" s="19">
        <v>952.2</v>
      </c>
      <c r="J42" s="19">
        <v>81</v>
      </c>
      <c r="K42" s="19" t="s">
        <v>28</v>
      </c>
      <c r="L42" s="18" t="s">
        <v>143</v>
      </c>
      <c r="M42" s="9">
        <f t="shared" si="0"/>
        <v>24000000</v>
      </c>
      <c r="N42" s="9">
        <v>0</v>
      </c>
      <c r="O42" s="9">
        <v>0</v>
      </c>
      <c r="P42" s="9">
        <f>24000*1000</f>
        <v>24000000</v>
      </c>
      <c r="Q42" s="9">
        <v>0</v>
      </c>
      <c r="R42" s="9">
        <v>0</v>
      </c>
      <c r="S42" s="9">
        <f t="shared" si="5"/>
        <v>23459371.7256</v>
      </c>
      <c r="T42" s="9">
        <f t="shared" si="5"/>
        <v>0</v>
      </c>
      <c r="U42" s="9">
        <f t="shared" si="5"/>
        <v>0</v>
      </c>
      <c r="V42" s="9">
        <f t="shared" si="5"/>
        <v>23459371.7256</v>
      </c>
      <c r="W42" s="9">
        <f t="shared" si="5"/>
        <v>0</v>
      </c>
      <c r="X42" s="9">
        <f t="shared" si="5"/>
        <v>0</v>
      </c>
      <c r="Y42" s="9">
        <f t="shared" si="6"/>
        <v>540628.27439999953</v>
      </c>
      <c r="Z42" s="9">
        <f t="shared" si="6"/>
        <v>0</v>
      </c>
      <c r="AA42" s="9">
        <f t="shared" si="6"/>
        <v>0</v>
      </c>
      <c r="AB42" s="9">
        <f t="shared" si="6"/>
        <v>540628.27439999953</v>
      </c>
      <c r="AC42" s="9">
        <f t="shared" si="6"/>
        <v>0</v>
      </c>
      <c r="AD42" s="9">
        <f t="shared" si="6"/>
        <v>0</v>
      </c>
      <c r="AE42" s="9">
        <v>0</v>
      </c>
      <c r="AF42" s="9">
        <v>0</v>
      </c>
      <c r="AG42" s="9">
        <v>0</v>
      </c>
      <c r="AH42" s="9">
        <v>0</v>
      </c>
      <c r="AI42" s="9">
        <v>0</v>
      </c>
      <c r="AJ42" s="9">
        <v>0</v>
      </c>
      <c r="AK42" s="9">
        <f t="shared" si="4"/>
        <v>24000000</v>
      </c>
      <c r="AL42" s="20">
        <v>2023</v>
      </c>
    </row>
    <row r="43" spans="2:38" ht="55.5" customHeight="1" x14ac:dyDescent="0.25">
      <c r="B43" s="18">
        <v>36</v>
      </c>
      <c r="C43" s="18" t="s">
        <v>148</v>
      </c>
      <c r="D43" s="18" t="s">
        <v>149</v>
      </c>
      <c r="E43" s="18" t="s">
        <v>150</v>
      </c>
      <c r="F43" s="18">
        <v>44.74</v>
      </c>
      <c r="G43" s="18" t="s">
        <v>56</v>
      </c>
      <c r="H43" s="18">
        <v>5683</v>
      </c>
      <c r="I43" s="19">
        <v>3993</v>
      </c>
      <c r="J43" s="19">
        <v>300</v>
      </c>
      <c r="K43" s="19" t="s">
        <v>28</v>
      </c>
      <c r="L43" s="18" t="s">
        <v>151</v>
      </c>
      <c r="M43" s="9">
        <f t="shared" si="0"/>
        <v>19152000</v>
      </c>
      <c r="N43" s="9">
        <v>0</v>
      </c>
      <c r="O43" s="9">
        <v>0</v>
      </c>
      <c r="P43" s="9">
        <f>19152*1000</f>
        <v>19152000</v>
      </c>
      <c r="Q43" s="9">
        <v>0</v>
      </c>
      <c r="R43" s="9">
        <v>0</v>
      </c>
      <c r="S43" s="9">
        <f t="shared" si="5"/>
        <v>18720578.637028798</v>
      </c>
      <c r="T43" s="9">
        <f t="shared" si="5"/>
        <v>0</v>
      </c>
      <c r="U43" s="9">
        <f t="shared" si="5"/>
        <v>0</v>
      </c>
      <c r="V43" s="9">
        <f t="shared" si="5"/>
        <v>18720578.637028798</v>
      </c>
      <c r="W43" s="9">
        <f t="shared" si="5"/>
        <v>0</v>
      </c>
      <c r="X43" s="9">
        <f t="shared" si="5"/>
        <v>0</v>
      </c>
      <c r="Y43" s="9">
        <f t="shared" si="6"/>
        <v>431421.36297120154</v>
      </c>
      <c r="Z43" s="9">
        <f t="shared" si="6"/>
        <v>0</v>
      </c>
      <c r="AA43" s="9">
        <f t="shared" si="6"/>
        <v>0</v>
      </c>
      <c r="AB43" s="9">
        <f t="shared" si="6"/>
        <v>431421.36297120154</v>
      </c>
      <c r="AC43" s="9">
        <f t="shared" si="6"/>
        <v>0</v>
      </c>
      <c r="AD43" s="9">
        <f t="shared" si="6"/>
        <v>0</v>
      </c>
      <c r="AE43" s="9">
        <v>0</v>
      </c>
      <c r="AF43" s="9">
        <v>0</v>
      </c>
      <c r="AG43" s="9">
        <v>0</v>
      </c>
      <c r="AH43" s="9">
        <v>0</v>
      </c>
      <c r="AI43" s="9">
        <v>0</v>
      </c>
      <c r="AJ43" s="9">
        <v>0</v>
      </c>
      <c r="AK43" s="9">
        <f t="shared" si="4"/>
        <v>19152000</v>
      </c>
      <c r="AL43" s="20">
        <v>2023</v>
      </c>
    </row>
    <row r="44" spans="2:38" ht="55.5" customHeight="1" x14ac:dyDescent="0.25">
      <c r="B44" s="18">
        <v>37</v>
      </c>
      <c r="C44" s="18" t="s">
        <v>148</v>
      </c>
      <c r="D44" s="18" t="s">
        <v>58</v>
      </c>
      <c r="E44" s="18" t="s">
        <v>152</v>
      </c>
      <c r="F44" s="18">
        <v>55.32</v>
      </c>
      <c r="G44" s="18" t="s">
        <v>56</v>
      </c>
      <c r="H44" s="18">
        <v>1342</v>
      </c>
      <c r="I44" s="19">
        <v>244</v>
      </c>
      <c r="J44" s="19">
        <v>50</v>
      </c>
      <c r="K44" s="19" t="s">
        <v>28</v>
      </c>
      <c r="L44" s="18" t="s">
        <v>153</v>
      </c>
      <c r="M44" s="9">
        <f t="shared" si="0"/>
        <v>1272000</v>
      </c>
      <c r="N44" s="9">
        <v>0</v>
      </c>
      <c r="O44" s="9">
        <v>0</v>
      </c>
      <c r="P44" s="9">
        <f>1272*1000</f>
        <v>1272000</v>
      </c>
      <c r="Q44" s="9">
        <v>0</v>
      </c>
      <c r="R44" s="9">
        <v>0</v>
      </c>
      <c r="S44" s="9">
        <f t="shared" si="5"/>
        <v>1243346.7014567999</v>
      </c>
      <c r="T44" s="9">
        <f t="shared" si="5"/>
        <v>0</v>
      </c>
      <c r="U44" s="9">
        <f t="shared" si="5"/>
        <v>0</v>
      </c>
      <c r="V44" s="9">
        <f t="shared" si="5"/>
        <v>1243346.7014567999</v>
      </c>
      <c r="W44" s="9">
        <f t="shared" si="5"/>
        <v>0</v>
      </c>
      <c r="X44" s="9">
        <f t="shared" si="5"/>
        <v>0</v>
      </c>
      <c r="Y44" s="9">
        <f t="shared" si="6"/>
        <v>28653.29854320013</v>
      </c>
      <c r="Z44" s="9">
        <f t="shared" si="6"/>
        <v>0</v>
      </c>
      <c r="AA44" s="9">
        <f t="shared" si="6"/>
        <v>0</v>
      </c>
      <c r="AB44" s="9">
        <f t="shared" si="6"/>
        <v>28653.29854320013</v>
      </c>
      <c r="AC44" s="9">
        <f t="shared" si="6"/>
        <v>0</v>
      </c>
      <c r="AD44" s="9">
        <f t="shared" si="6"/>
        <v>0</v>
      </c>
      <c r="AE44" s="9">
        <v>0</v>
      </c>
      <c r="AF44" s="9">
        <v>0</v>
      </c>
      <c r="AG44" s="9">
        <v>0</v>
      </c>
      <c r="AH44" s="9">
        <v>0</v>
      </c>
      <c r="AI44" s="9">
        <v>0</v>
      </c>
      <c r="AJ44" s="9">
        <v>0</v>
      </c>
      <c r="AK44" s="9">
        <f t="shared" si="4"/>
        <v>1272000</v>
      </c>
      <c r="AL44" s="20">
        <v>2023</v>
      </c>
    </row>
    <row r="45" spans="2:38" ht="55.5" customHeight="1" x14ac:dyDescent="0.25">
      <c r="B45" s="18">
        <v>38</v>
      </c>
      <c r="C45" s="18" t="s">
        <v>148</v>
      </c>
      <c r="D45" s="18" t="s">
        <v>91</v>
      </c>
      <c r="E45" s="18" t="s">
        <v>154</v>
      </c>
      <c r="F45" s="18">
        <v>59.3</v>
      </c>
      <c r="G45" s="18" t="s">
        <v>56</v>
      </c>
      <c r="H45" s="18">
        <v>273</v>
      </c>
      <c r="I45" s="19">
        <v>84.9</v>
      </c>
      <c r="J45" s="19">
        <v>15</v>
      </c>
      <c r="K45" s="19" t="s">
        <v>28</v>
      </c>
      <c r="L45" s="18" t="s">
        <v>153</v>
      </c>
      <c r="M45" s="9">
        <f t="shared" si="0"/>
        <v>468000</v>
      </c>
      <c r="N45" s="9">
        <v>0</v>
      </c>
      <c r="O45" s="9">
        <v>0</v>
      </c>
      <c r="P45" s="9">
        <v>0</v>
      </c>
      <c r="Q45" s="9">
        <v>468000</v>
      </c>
      <c r="R45" s="9">
        <v>0</v>
      </c>
      <c r="S45" s="9">
        <f t="shared" si="5"/>
        <v>457457.74864920002</v>
      </c>
      <c r="T45" s="9">
        <f t="shared" si="5"/>
        <v>0</v>
      </c>
      <c r="U45" s="9">
        <f t="shared" si="5"/>
        <v>0</v>
      </c>
      <c r="V45" s="9">
        <f t="shared" si="5"/>
        <v>0</v>
      </c>
      <c r="W45" s="9">
        <f t="shared" si="5"/>
        <v>457457.74864920002</v>
      </c>
      <c r="X45" s="9">
        <f t="shared" si="5"/>
        <v>0</v>
      </c>
      <c r="Y45" s="9">
        <f t="shared" si="6"/>
        <v>10542.251350799983</v>
      </c>
      <c r="Z45" s="9">
        <f t="shared" si="6"/>
        <v>0</v>
      </c>
      <c r="AA45" s="9">
        <f t="shared" si="6"/>
        <v>0</v>
      </c>
      <c r="AB45" s="9">
        <f t="shared" si="6"/>
        <v>0</v>
      </c>
      <c r="AC45" s="9">
        <f t="shared" si="6"/>
        <v>10542.251350799983</v>
      </c>
      <c r="AD45" s="9">
        <f t="shared" si="6"/>
        <v>0</v>
      </c>
      <c r="AE45" s="9">
        <v>0</v>
      </c>
      <c r="AF45" s="9">
        <v>0</v>
      </c>
      <c r="AG45" s="9">
        <v>0</v>
      </c>
      <c r="AH45" s="9">
        <v>0</v>
      </c>
      <c r="AI45" s="9">
        <v>0</v>
      </c>
      <c r="AJ45" s="9">
        <v>0</v>
      </c>
      <c r="AK45" s="9">
        <f t="shared" si="4"/>
        <v>468000</v>
      </c>
      <c r="AL45" s="20">
        <v>2024</v>
      </c>
    </row>
    <row r="46" spans="2:38" ht="55.5" customHeight="1" x14ac:dyDescent="0.25">
      <c r="B46" s="18">
        <v>39</v>
      </c>
      <c r="C46" s="18" t="s">
        <v>155</v>
      </c>
      <c r="D46" s="18" t="s">
        <v>156</v>
      </c>
      <c r="E46" s="18" t="s">
        <v>157</v>
      </c>
      <c r="F46" s="18">
        <v>65</v>
      </c>
      <c r="G46" s="18" t="s">
        <v>56</v>
      </c>
      <c r="H46" s="18">
        <v>4486</v>
      </c>
      <c r="I46" s="19">
        <v>3086</v>
      </c>
      <c r="J46" s="19">
        <v>164</v>
      </c>
      <c r="K46" s="19" t="s">
        <v>28</v>
      </c>
      <c r="L46" s="18" t="s">
        <v>158</v>
      </c>
      <c r="M46" s="9">
        <f t="shared" si="0"/>
        <v>22000000</v>
      </c>
      <c r="N46" s="9">
        <v>10000000</v>
      </c>
      <c r="O46" s="9">
        <v>12000000</v>
      </c>
      <c r="P46" s="9">
        <v>0</v>
      </c>
      <c r="Q46" s="9">
        <v>0</v>
      </c>
      <c r="R46" s="9">
        <v>0</v>
      </c>
      <c r="S46" s="9">
        <f t="shared" si="5"/>
        <v>21504424.081799999</v>
      </c>
      <c r="T46" s="9">
        <f t="shared" si="5"/>
        <v>9774738.2190000005</v>
      </c>
      <c r="U46" s="9">
        <f t="shared" si="5"/>
        <v>11729685.8628</v>
      </c>
      <c r="V46" s="9">
        <f t="shared" si="5"/>
        <v>0</v>
      </c>
      <c r="W46" s="9">
        <f t="shared" si="5"/>
        <v>0</v>
      </c>
      <c r="X46" s="9">
        <f t="shared" si="5"/>
        <v>0</v>
      </c>
      <c r="Y46" s="9">
        <f t="shared" si="6"/>
        <v>495575.91820000112</v>
      </c>
      <c r="Z46" s="9">
        <f t="shared" si="6"/>
        <v>225261.78099999949</v>
      </c>
      <c r="AA46" s="9">
        <f t="shared" si="6"/>
        <v>270314.13719999976</v>
      </c>
      <c r="AB46" s="9">
        <f t="shared" si="6"/>
        <v>0</v>
      </c>
      <c r="AC46" s="9">
        <f t="shared" si="6"/>
        <v>0</v>
      </c>
      <c r="AD46" s="9">
        <f t="shared" si="6"/>
        <v>0</v>
      </c>
      <c r="AE46" s="9">
        <v>0</v>
      </c>
      <c r="AF46" s="9">
        <v>0</v>
      </c>
      <c r="AG46" s="9">
        <v>0</v>
      </c>
      <c r="AH46" s="9">
        <v>0</v>
      </c>
      <c r="AI46" s="9">
        <v>0</v>
      </c>
      <c r="AJ46" s="9">
        <v>0</v>
      </c>
      <c r="AK46" s="9">
        <f t="shared" si="4"/>
        <v>22000000</v>
      </c>
      <c r="AL46" s="20">
        <v>2022</v>
      </c>
    </row>
    <row r="47" spans="2:38" ht="55.5" customHeight="1" x14ac:dyDescent="0.25">
      <c r="B47" s="18">
        <v>40</v>
      </c>
      <c r="C47" s="18" t="s">
        <v>155</v>
      </c>
      <c r="D47" s="18" t="s">
        <v>58</v>
      </c>
      <c r="E47" s="22" t="s">
        <v>159</v>
      </c>
      <c r="F47" s="22">
        <v>66</v>
      </c>
      <c r="G47" s="18" t="s">
        <v>56</v>
      </c>
      <c r="H47" s="18">
        <v>894</v>
      </c>
      <c r="I47" s="19">
        <v>315</v>
      </c>
      <c r="J47" s="19">
        <v>30</v>
      </c>
      <c r="K47" s="19" t="s">
        <v>28</v>
      </c>
      <c r="L47" s="18" t="s">
        <v>160</v>
      </c>
      <c r="M47" s="9">
        <f t="shared" si="0"/>
        <v>2297000</v>
      </c>
      <c r="N47" s="9">
        <v>2297000</v>
      </c>
      <c r="O47" s="9">
        <v>0</v>
      </c>
      <c r="P47" s="9">
        <v>0</v>
      </c>
      <c r="Q47" s="9">
        <v>0</v>
      </c>
      <c r="R47" s="9">
        <v>0</v>
      </c>
      <c r="S47" s="9">
        <f t="shared" si="5"/>
        <v>2245257.3689043</v>
      </c>
      <c r="T47" s="9">
        <f t="shared" si="5"/>
        <v>2245257.3689043</v>
      </c>
      <c r="U47" s="9">
        <f t="shared" si="5"/>
        <v>0</v>
      </c>
      <c r="V47" s="9">
        <f t="shared" si="5"/>
        <v>0</v>
      </c>
      <c r="W47" s="9">
        <f t="shared" si="5"/>
        <v>0</v>
      </c>
      <c r="X47" s="9">
        <f t="shared" si="5"/>
        <v>0</v>
      </c>
      <c r="Y47" s="9">
        <f t="shared" si="6"/>
        <v>51742.631095699966</v>
      </c>
      <c r="Z47" s="9">
        <f t="shared" si="6"/>
        <v>51742.631095699966</v>
      </c>
      <c r="AA47" s="9">
        <f t="shared" si="6"/>
        <v>0</v>
      </c>
      <c r="AB47" s="9">
        <f t="shared" si="6"/>
        <v>0</v>
      </c>
      <c r="AC47" s="9">
        <f t="shared" si="6"/>
        <v>0</v>
      </c>
      <c r="AD47" s="9">
        <f t="shared" si="6"/>
        <v>0</v>
      </c>
      <c r="AE47" s="9">
        <v>0</v>
      </c>
      <c r="AF47" s="9">
        <v>0</v>
      </c>
      <c r="AG47" s="9">
        <v>0</v>
      </c>
      <c r="AH47" s="9">
        <v>0</v>
      </c>
      <c r="AI47" s="9">
        <v>0</v>
      </c>
      <c r="AJ47" s="9">
        <v>0</v>
      </c>
      <c r="AK47" s="9">
        <f t="shared" si="4"/>
        <v>2297000</v>
      </c>
      <c r="AL47" s="20">
        <v>2021</v>
      </c>
    </row>
    <row r="48" spans="2:38" ht="55.5" customHeight="1" x14ac:dyDescent="0.25">
      <c r="B48" s="18">
        <v>41</v>
      </c>
      <c r="C48" s="18" t="s">
        <v>161</v>
      </c>
      <c r="D48" s="18" t="s">
        <v>54</v>
      </c>
      <c r="E48" s="18" t="s">
        <v>162</v>
      </c>
      <c r="F48" s="18">
        <v>45.65</v>
      </c>
      <c r="G48" s="18" t="s">
        <v>56</v>
      </c>
      <c r="H48" s="18">
        <v>3265</v>
      </c>
      <c r="I48" s="19">
        <v>1271.8</v>
      </c>
      <c r="J48" s="19">
        <v>150</v>
      </c>
      <c r="K48" s="19" t="s">
        <v>28</v>
      </c>
      <c r="L48" s="18" t="s">
        <v>163</v>
      </c>
      <c r="M48" s="9">
        <f t="shared" si="0"/>
        <v>5170000</v>
      </c>
      <c r="N48" s="9">
        <v>0</v>
      </c>
      <c r="O48" s="9">
        <v>5170000</v>
      </c>
      <c r="P48" s="9">
        <v>0</v>
      </c>
      <c r="Q48" s="9">
        <v>0</v>
      </c>
      <c r="R48" s="9">
        <v>0</v>
      </c>
      <c r="S48" s="9">
        <f t="shared" si="5"/>
        <v>5053539.6592229996</v>
      </c>
      <c r="T48" s="9">
        <f t="shared" si="5"/>
        <v>0</v>
      </c>
      <c r="U48" s="9">
        <f t="shared" si="5"/>
        <v>5053539.6592229996</v>
      </c>
      <c r="V48" s="9">
        <f t="shared" si="5"/>
        <v>0</v>
      </c>
      <c r="W48" s="9">
        <f t="shared" si="5"/>
        <v>0</v>
      </c>
      <c r="X48" s="9">
        <f t="shared" si="5"/>
        <v>0</v>
      </c>
      <c r="Y48" s="9">
        <f t="shared" si="6"/>
        <v>116460.34077700041</v>
      </c>
      <c r="Z48" s="9">
        <f t="shared" si="6"/>
        <v>0</v>
      </c>
      <c r="AA48" s="9">
        <f t="shared" si="6"/>
        <v>116460.34077700041</v>
      </c>
      <c r="AB48" s="9">
        <f t="shared" si="6"/>
        <v>0</v>
      </c>
      <c r="AC48" s="9">
        <f t="shared" si="6"/>
        <v>0</v>
      </c>
      <c r="AD48" s="9">
        <f t="shared" si="6"/>
        <v>0</v>
      </c>
      <c r="AE48" s="9">
        <v>0</v>
      </c>
      <c r="AF48" s="9">
        <v>0</v>
      </c>
      <c r="AG48" s="9">
        <v>0</v>
      </c>
      <c r="AH48" s="9">
        <v>0</v>
      </c>
      <c r="AI48" s="9">
        <v>0</v>
      </c>
      <c r="AJ48" s="9">
        <v>0</v>
      </c>
      <c r="AK48" s="9">
        <f t="shared" si="4"/>
        <v>5170000</v>
      </c>
      <c r="AL48" s="20">
        <v>2022</v>
      </c>
    </row>
    <row r="49" spans="2:38" ht="55.5" customHeight="1" x14ac:dyDescent="0.25">
      <c r="B49" s="18">
        <v>42</v>
      </c>
      <c r="C49" s="18" t="s">
        <v>161</v>
      </c>
      <c r="D49" s="18" t="s">
        <v>88</v>
      </c>
      <c r="E49" s="18" t="s">
        <v>164</v>
      </c>
      <c r="F49" s="18">
        <v>60</v>
      </c>
      <c r="G49" s="18" t="s">
        <v>56</v>
      </c>
      <c r="H49" s="18">
        <v>3265</v>
      </c>
      <c r="I49" s="19">
        <v>500</v>
      </c>
      <c r="J49" s="19">
        <v>150</v>
      </c>
      <c r="K49" s="19" t="s">
        <v>28</v>
      </c>
      <c r="L49" s="18" t="s">
        <v>165</v>
      </c>
      <c r="M49" s="9">
        <f t="shared" si="0"/>
        <v>3850000</v>
      </c>
      <c r="N49" s="9">
        <v>0</v>
      </c>
      <c r="O49" s="9">
        <v>3850000</v>
      </c>
      <c r="P49" s="9">
        <v>0</v>
      </c>
      <c r="Q49" s="9">
        <v>0</v>
      </c>
      <c r="R49" s="9">
        <v>0</v>
      </c>
      <c r="S49" s="9">
        <f t="shared" si="5"/>
        <v>3763274.214315</v>
      </c>
      <c r="T49" s="9">
        <f t="shared" si="5"/>
        <v>0</v>
      </c>
      <c r="U49" s="9">
        <f t="shared" si="5"/>
        <v>3763274.214315</v>
      </c>
      <c r="V49" s="9">
        <f t="shared" si="5"/>
        <v>0</v>
      </c>
      <c r="W49" s="9">
        <f t="shared" si="5"/>
        <v>0</v>
      </c>
      <c r="X49" s="9">
        <f t="shared" si="5"/>
        <v>0</v>
      </c>
      <c r="Y49" s="9">
        <f t="shared" si="6"/>
        <v>86725.78568500001</v>
      </c>
      <c r="Z49" s="9">
        <f t="shared" si="6"/>
        <v>0</v>
      </c>
      <c r="AA49" s="9">
        <f t="shared" si="6"/>
        <v>86725.78568500001</v>
      </c>
      <c r="AB49" s="9">
        <f t="shared" si="6"/>
        <v>0</v>
      </c>
      <c r="AC49" s="9">
        <f t="shared" si="6"/>
        <v>0</v>
      </c>
      <c r="AD49" s="9">
        <f t="shared" si="6"/>
        <v>0</v>
      </c>
      <c r="AE49" s="9">
        <v>0</v>
      </c>
      <c r="AF49" s="9">
        <v>0</v>
      </c>
      <c r="AG49" s="9">
        <v>0</v>
      </c>
      <c r="AH49" s="9">
        <v>0</v>
      </c>
      <c r="AI49" s="9">
        <v>0</v>
      </c>
      <c r="AJ49" s="9">
        <v>0</v>
      </c>
      <c r="AK49" s="9">
        <f t="shared" si="4"/>
        <v>3850000</v>
      </c>
      <c r="AL49" s="20">
        <v>2022</v>
      </c>
    </row>
    <row r="50" spans="2:38" ht="55.5" customHeight="1" x14ac:dyDescent="0.25">
      <c r="B50" s="18">
        <v>43</v>
      </c>
      <c r="C50" s="18" t="s">
        <v>161</v>
      </c>
      <c r="D50" s="18" t="s">
        <v>91</v>
      </c>
      <c r="E50" s="18" t="s">
        <v>166</v>
      </c>
      <c r="F50" s="18">
        <v>42</v>
      </c>
      <c r="G50" s="18" t="s">
        <v>78</v>
      </c>
      <c r="H50" s="18">
        <v>341</v>
      </c>
      <c r="I50" s="19">
        <v>170.7</v>
      </c>
      <c r="J50" s="19">
        <v>15</v>
      </c>
      <c r="K50" s="19" t="s">
        <v>28</v>
      </c>
      <c r="L50" s="18"/>
      <c r="M50" s="9">
        <f t="shared" si="0"/>
        <v>2600000</v>
      </c>
      <c r="N50" s="9">
        <v>0</v>
      </c>
      <c r="O50" s="9">
        <v>0</v>
      </c>
      <c r="P50" s="9">
        <v>0</v>
      </c>
      <c r="Q50" s="9">
        <v>2600000</v>
      </c>
      <c r="R50" s="9">
        <v>0</v>
      </c>
      <c r="S50" s="9">
        <f t="shared" si="5"/>
        <v>2541431.9369399999</v>
      </c>
      <c r="T50" s="9">
        <f t="shared" si="5"/>
        <v>0</v>
      </c>
      <c r="U50" s="9">
        <f t="shared" si="5"/>
        <v>0</v>
      </c>
      <c r="V50" s="9">
        <f t="shared" si="5"/>
        <v>0</v>
      </c>
      <c r="W50" s="9">
        <f t="shared" si="5"/>
        <v>2541431.9369399999</v>
      </c>
      <c r="X50" s="9">
        <f t="shared" si="5"/>
        <v>0</v>
      </c>
      <c r="Y50" s="9">
        <f t="shared" si="6"/>
        <v>58568.063060000073</v>
      </c>
      <c r="Z50" s="9">
        <f t="shared" si="6"/>
        <v>0</v>
      </c>
      <c r="AA50" s="9">
        <f t="shared" si="6"/>
        <v>0</v>
      </c>
      <c r="AB50" s="9">
        <f t="shared" si="6"/>
        <v>0</v>
      </c>
      <c r="AC50" s="9">
        <f t="shared" si="6"/>
        <v>58568.063060000073</v>
      </c>
      <c r="AD50" s="9">
        <f t="shared" si="6"/>
        <v>0</v>
      </c>
      <c r="AE50" s="9">
        <v>0</v>
      </c>
      <c r="AF50" s="9">
        <v>0</v>
      </c>
      <c r="AG50" s="9">
        <v>0</v>
      </c>
      <c r="AH50" s="9">
        <v>0</v>
      </c>
      <c r="AI50" s="9">
        <v>0</v>
      </c>
      <c r="AJ50" s="9">
        <v>0</v>
      </c>
      <c r="AK50" s="9">
        <f t="shared" si="4"/>
        <v>2600000</v>
      </c>
      <c r="AL50" s="20">
        <v>2024</v>
      </c>
    </row>
    <row r="51" spans="2:38" ht="55.5" customHeight="1" x14ac:dyDescent="0.25">
      <c r="B51" s="18">
        <v>44</v>
      </c>
      <c r="C51" s="18" t="s">
        <v>161</v>
      </c>
      <c r="D51" s="18" t="s">
        <v>91</v>
      </c>
      <c r="E51" s="18" t="s">
        <v>167</v>
      </c>
      <c r="F51" s="18">
        <v>61.5</v>
      </c>
      <c r="G51" s="18" t="s">
        <v>168</v>
      </c>
      <c r="H51" s="18">
        <v>448</v>
      </c>
      <c r="I51" s="19">
        <v>128.5</v>
      </c>
      <c r="J51" s="19">
        <v>15</v>
      </c>
      <c r="K51" s="19" t="s">
        <v>28</v>
      </c>
      <c r="L51" s="18"/>
      <c r="M51" s="9">
        <f t="shared" si="0"/>
        <v>1980000</v>
      </c>
      <c r="N51" s="9">
        <v>0</v>
      </c>
      <c r="O51" s="9">
        <v>1980000</v>
      </c>
      <c r="P51" s="9">
        <v>0</v>
      </c>
      <c r="Q51" s="9">
        <v>0</v>
      </c>
      <c r="R51" s="9">
        <v>0</v>
      </c>
      <c r="S51" s="9">
        <f t="shared" si="5"/>
        <v>1935398.1673619999</v>
      </c>
      <c r="T51" s="9">
        <f t="shared" si="5"/>
        <v>0</v>
      </c>
      <c r="U51" s="9">
        <f t="shared" si="5"/>
        <v>1935398.1673619999</v>
      </c>
      <c r="V51" s="9">
        <f t="shared" si="5"/>
        <v>0</v>
      </c>
      <c r="W51" s="9">
        <f t="shared" si="5"/>
        <v>0</v>
      </c>
      <c r="X51" s="9">
        <f t="shared" si="5"/>
        <v>0</v>
      </c>
      <c r="Y51" s="9">
        <f t="shared" si="6"/>
        <v>44601.832638000138</v>
      </c>
      <c r="Z51" s="9">
        <f t="shared" si="6"/>
        <v>0</v>
      </c>
      <c r="AA51" s="9">
        <f t="shared" si="6"/>
        <v>44601.832638000138</v>
      </c>
      <c r="AB51" s="9">
        <f t="shared" si="6"/>
        <v>0</v>
      </c>
      <c r="AC51" s="9">
        <f t="shared" si="6"/>
        <v>0</v>
      </c>
      <c r="AD51" s="9">
        <f t="shared" si="6"/>
        <v>0</v>
      </c>
      <c r="AE51" s="9">
        <v>0</v>
      </c>
      <c r="AF51" s="9">
        <v>0</v>
      </c>
      <c r="AG51" s="9">
        <v>0</v>
      </c>
      <c r="AH51" s="9">
        <v>0</v>
      </c>
      <c r="AI51" s="9">
        <v>0</v>
      </c>
      <c r="AJ51" s="9">
        <v>0</v>
      </c>
      <c r="AK51" s="9">
        <f t="shared" si="4"/>
        <v>1980000</v>
      </c>
      <c r="AL51" s="20">
        <v>2022</v>
      </c>
    </row>
    <row r="52" spans="2:38" ht="55.5" customHeight="1" x14ac:dyDescent="0.25">
      <c r="B52" s="18">
        <v>45</v>
      </c>
      <c r="C52" s="18" t="s">
        <v>161</v>
      </c>
      <c r="D52" s="18" t="s">
        <v>169</v>
      </c>
      <c r="E52" s="18" t="s">
        <v>170</v>
      </c>
      <c r="F52" s="18">
        <v>65.900000000000006</v>
      </c>
      <c r="G52" s="18" t="s">
        <v>78</v>
      </c>
      <c r="H52" s="18">
        <v>1128</v>
      </c>
      <c r="I52" s="19">
        <v>465</v>
      </c>
      <c r="J52" s="19">
        <v>35</v>
      </c>
      <c r="K52" s="19" t="s">
        <v>28</v>
      </c>
      <c r="L52" s="18"/>
      <c r="M52" s="9">
        <f t="shared" si="0"/>
        <v>7800000</v>
      </c>
      <c r="N52" s="9">
        <v>0</v>
      </c>
      <c r="O52" s="9">
        <v>0</v>
      </c>
      <c r="P52" s="9">
        <f>7800*1000</f>
        <v>7800000</v>
      </c>
      <c r="Q52" s="9">
        <v>0</v>
      </c>
      <c r="R52" s="9">
        <v>0</v>
      </c>
      <c r="S52" s="9">
        <f t="shared" si="5"/>
        <v>7624295.8108200002</v>
      </c>
      <c r="T52" s="9">
        <f t="shared" si="5"/>
        <v>0</v>
      </c>
      <c r="U52" s="9">
        <f t="shared" si="5"/>
        <v>0</v>
      </c>
      <c r="V52" s="9">
        <f t="shared" si="5"/>
        <v>7624295.8108200002</v>
      </c>
      <c r="W52" s="9">
        <f t="shared" si="5"/>
        <v>0</v>
      </c>
      <c r="X52" s="9">
        <f t="shared" si="5"/>
        <v>0</v>
      </c>
      <c r="Y52" s="9">
        <f t="shared" si="6"/>
        <v>175704.18917999975</v>
      </c>
      <c r="Z52" s="9">
        <f t="shared" si="6"/>
        <v>0</v>
      </c>
      <c r="AA52" s="9">
        <f t="shared" si="6"/>
        <v>0</v>
      </c>
      <c r="AB52" s="9">
        <f t="shared" si="6"/>
        <v>175704.18917999975</v>
      </c>
      <c r="AC52" s="9">
        <f t="shared" si="6"/>
        <v>0</v>
      </c>
      <c r="AD52" s="9">
        <f t="shared" si="6"/>
        <v>0</v>
      </c>
      <c r="AE52" s="9">
        <v>0</v>
      </c>
      <c r="AF52" s="9">
        <v>0</v>
      </c>
      <c r="AG52" s="9">
        <v>0</v>
      </c>
      <c r="AH52" s="9">
        <v>0</v>
      </c>
      <c r="AI52" s="9">
        <v>0</v>
      </c>
      <c r="AJ52" s="9">
        <v>0</v>
      </c>
      <c r="AK52" s="9">
        <f t="shared" si="4"/>
        <v>7800000</v>
      </c>
      <c r="AL52" s="20">
        <v>2023</v>
      </c>
    </row>
    <row r="53" spans="2:38" ht="55.5" customHeight="1" x14ac:dyDescent="0.25">
      <c r="B53" s="18">
        <v>46</v>
      </c>
      <c r="C53" s="18" t="s">
        <v>29</v>
      </c>
      <c r="D53" s="18" t="s">
        <v>102</v>
      </c>
      <c r="E53" s="18" t="s">
        <v>171</v>
      </c>
      <c r="F53" s="21">
        <v>57</v>
      </c>
      <c r="G53" s="18" t="s">
        <v>78</v>
      </c>
      <c r="H53" s="18">
        <v>10071</v>
      </c>
      <c r="I53" s="19">
        <v>2960.3</v>
      </c>
      <c r="J53" s="19">
        <v>360</v>
      </c>
      <c r="K53" s="19" t="s">
        <v>28</v>
      </c>
      <c r="L53" s="18"/>
      <c r="M53" s="54">
        <f t="shared" si="0"/>
        <v>41389400</v>
      </c>
      <c r="N53" s="9">
        <v>0</v>
      </c>
      <c r="O53" s="9">
        <v>0</v>
      </c>
      <c r="P53" s="9">
        <v>0</v>
      </c>
      <c r="Q53" s="9">
        <v>0</v>
      </c>
      <c r="R53" s="54">
        <v>41389400</v>
      </c>
      <c r="S53" s="9">
        <f t="shared" si="5"/>
        <v>40457055.004147857</v>
      </c>
      <c r="T53" s="9">
        <f t="shared" si="5"/>
        <v>0</v>
      </c>
      <c r="U53" s="9">
        <f t="shared" si="5"/>
        <v>0</v>
      </c>
      <c r="V53" s="9">
        <f t="shared" si="5"/>
        <v>0</v>
      </c>
      <c r="W53" s="9">
        <f t="shared" si="5"/>
        <v>0</v>
      </c>
      <c r="X53" s="9">
        <f t="shared" si="5"/>
        <v>40457055.004147857</v>
      </c>
      <c r="Y53" s="9">
        <f t="shared" si="6"/>
        <v>932344.99585214257</v>
      </c>
      <c r="Z53" s="9">
        <f t="shared" si="6"/>
        <v>0</v>
      </c>
      <c r="AA53" s="9">
        <f t="shared" si="6"/>
        <v>0</v>
      </c>
      <c r="AB53" s="9">
        <f t="shared" si="6"/>
        <v>0</v>
      </c>
      <c r="AC53" s="9">
        <f t="shared" si="6"/>
        <v>0</v>
      </c>
      <c r="AD53" s="9">
        <f t="shared" si="6"/>
        <v>932344.99585214257</v>
      </c>
      <c r="AE53" s="9">
        <v>0</v>
      </c>
      <c r="AF53" s="9">
        <v>0</v>
      </c>
      <c r="AG53" s="9">
        <v>0</v>
      </c>
      <c r="AH53" s="9">
        <v>0</v>
      </c>
      <c r="AI53" s="9">
        <v>0</v>
      </c>
      <c r="AJ53" s="9">
        <v>0</v>
      </c>
      <c r="AK53" s="9">
        <f t="shared" si="4"/>
        <v>41389400</v>
      </c>
      <c r="AL53" s="20">
        <v>2025</v>
      </c>
    </row>
    <row r="54" spans="2:38" ht="55.5" customHeight="1" x14ac:dyDescent="0.25">
      <c r="B54" s="18">
        <v>47</v>
      </c>
      <c r="C54" s="18" t="s">
        <v>29</v>
      </c>
      <c r="D54" s="18" t="s">
        <v>91</v>
      </c>
      <c r="E54" s="18" t="s">
        <v>172</v>
      </c>
      <c r="F54" s="21">
        <v>60</v>
      </c>
      <c r="G54" s="18" t="s">
        <v>78</v>
      </c>
      <c r="H54" s="18">
        <v>675</v>
      </c>
      <c r="I54" s="19">
        <v>181.1</v>
      </c>
      <c r="J54" s="19">
        <v>15</v>
      </c>
      <c r="K54" s="19" t="s">
        <v>28</v>
      </c>
      <c r="L54" s="18"/>
      <c r="M54" s="9">
        <f t="shared" si="0"/>
        <v>3250000</v>
      </c>
      <c r="N54" s="9">
        <v>0</v>
      </c>
      <c r="O54" s="9">
        <v>0</v>
      </c>
      <c r="P54" s="9">
        <f>3250*1000</f>
        <v>3250000</v>
      </c>
      <c r="Q54" s="9">
        <v>0</v>
      </c>
      <c r="R54" s="9">
        <v>0</v>
      </c>
      <c r="S54" s="9">
        <f t="shared" si="5"/>
        <v>3176789.9211749998</v>
      </c>
      <c r="T54" s="9">
        <f t="shared" si="5"/>
        <v>0</v>
      </c>
      <c r="U54" s="9">
        <f t="shared" si="5"/>
        <v>0</v>
      </c>
      <c r="V54" s="9">
        <f t="shared" si="5"/>
        <v>3176789.9211749998</v>
      </c>
      <c r="W54" s="9">
        <f t="shared" si="5"/>
        <v>0</v>
      </c>
      <c r="X54" s="9">
        <f t="shared" si="5"/>
        <v>0</v>
      </c>
      <c r="Y54" s="9">
        <f t="shared" si="6"/>
        <v>73210.078825000208</v>
      </c>
      <c r="Z54" s="9">
        <f t="shared" si="6"/>
        <v>0</v>
      </c>
      <c r="AA54" s="9">
        <f t="shared" si="6"/>
        <v>0</v>
      </c>
      <c r="AB54" s="9">
        <f t="shared" si="6"/>
        <v>73210.078825000208</v>
      </c>
      <c r="AC54" s="9">
        <f t="shared" si="6"/>
        <v>0</v>
      </c>
      <c r="AD54" s="9">
        <f t="shared" si="6"/>
        <v>0</v>
      </c>
      <c r="AE54" s="9">
        <v>0</v>
      </c>
      <c r="AF54" s="9">
        <v>0</v>
      </c>
      <c r="AG54" s="9">
        <v>0</v>
      </c>
      <c r="AH54" s="9">
        <v>0</v>
      </c>
      <c r="AI54" s="9">
        <v>0</v>
      </c>
      <c r="AJ54" s="9">
        <v>0</v>
      </c>
      <c r="AK54" s="9">
        <f t="shared" si="4"/>
        <v>3250000</v>
      </c>
      <c r="AL54" s="20">
        <v>2023</v>
      </c>
    </row>
    <row r="55" spans="2:38" ht="55.5" customHeight="1" x14ac:dyDescent="0.25">
      <c r="B55" s="18">
        <v>48</v>
      </c>
      <c r="C55" s="18" t="s">
        <v>29</v>
      </c>
      <c r="D55" s="18" t="s">
        <v>91</v>
      </c>
      <c r="E55" s="18" t="s">
        <v>173</v>
      </c>
      <c r="F55" s="21">
        <v>60</v>
      </c>
      <c r="G55" s="18" t="s">
        <v>78</v>
      </c>
      <c r="H55" s="18">
        <v>77</v>
      </c>
      <c r="I55" s="19">
        <v>51.7</v>
      </c>
      <c r="J55" s="19">
        <v>15</v>
      </c>
      <c r="K55" s="19" t="s">
        <v>28</v>
      </c>
      <c r="L55" s="18"/>
      <c r="M55" s="9">
        <f t="shared" si="0"/>
        <v>1085000</v>
      </c>
      <c r="N55" s="9">
        <v>0</v>
      </c>
      <c r="O55" s="9">
        <v>0</v>
      </c>
      <c r="P55" s="9">
        <v>0</v>
      </c>
      <c r="Q55" s="9">
        <v>0</v>
      </c>
      <c r="R55" s="9">
        <v>1085000</v>
      </c>
      <c r="S55" s="9">
        <f t="shared" si="5"/>
        <v>1060559.0967615</v>
      </c>
      <c r="T55" s="9">
        <f t="shared" si="5"/>
        <v>0</v>
      </c>
      <c r="U55" s="9">
        <f t="shared" si="5"/>
        <v>0</v>
      </c>
      <c r="V55" s="9">
        <f t="shared" si="5"/>
        <v>0</v>
      </c>
      <c r="W55" s="9">
        <f t="shared" si="5"/>
        <v>0</v>
      </c>
      <c r="X55" s="9">
        <f t="shared" si="5"/>
        <v>1060559.0967615</v>
      </c>
      <c r="Y55" s="9">
        <f t="shared" si="6"/>
        <v>24440.903238500003</v>
      </c>
      <c r="Z55" s="9">
        <f t="shared" si="6"/>
        <v>0</v>
      </c>
      <c r="AA55" s="9">
        <f t="shared" si="6"/>
        <v>0</v>
      </c>
      <c r="AB55" s="9">
        <f t="shared" si="6"/>
        <v>0</v>
      </c>
      <c r="AC55" s="9">
        <f t="shared" si="6"/>
        <v>0</v>
      </c>
      <c r="AD55" s="9">
        <f t="shared" si="6"/>
        <v>24440.903238500003</v>
      </c>
      <c r="AE55" s="9">
        <v>0</v>
      </c>
      <c r="AF55" s="9">
        <v>0</v>
      </c>
      <c r="AG55" s="9">
        <v>0</v>
      </c>
      <c r="AH55" s="9">
        <v>0</v>
      </c>
      <c r="AI55" s="9">
        <v>0</v>
      </c>
      <c r="AJ55" s="9">
        <v>0</v>
      </c>
      <c r="AK55" s="9">
        <f t="shared" si="4"/>
        <v>1085000</v>
      </c>
      <c r="AL55" s="20">
        <v>2025</v>
      </c>
    </row>
    <row r="56" spans="2:38" ht="55.5" customHeight="1" x14ac:dyDescent="0.25">
      <c r="B56" s="18">
        <v>49.5</v>
      </c>
      <c r="C56" s="18" t="s">
        <v>174</v>
      </c>
      <c r="D56" s="18" t="s">
        <v>54</v>
      </c>
      <c r="E56" s="18" t="s">
        <v>175</v>
      </c>
      <c r="F56" s="18">
        <v>50</v>
      </c>
      <c r="G56" s="18" t="s">
        <v>56</v>
      </c>
      <c r="H56" s="18">
        <v>17300</v>
      </c>
      <c r="I56" s="19">
        <v>4606.8</v>
      </c>
      <c r="J56" s="19">
        <v>390</v>
      </c>
      <c r="K56" s="19" t="s">
        <v>28</v>
      </c>
      <c r="L56" s="18" t="s">
        <v>176</v>
      </c>
      <c r="M56" s="9">
        <f t="shared" si="0"/>
        <v>3876000</v>
      </c>
      <c r="N56" s="9">
        <v>2076000</v>
      </c>
      <c r="O56" s="9">
        <v>0</v>
      </c>
      <c r="P56" s="9">
        <f>1800*1000</f>
        <v>1800000</v>
      </c>
      <c r="Q56" s="9">
        <v>0</v>
      </c>
      <c r="R56" s="9">
        <v>0</v>
      </c>
      <c r="S56" s="9">
        <f t="shared" si="5"/>
        <v>3788688.5336843999</v>
      </c>
      <c r="T56" s="9">
        <f t="shared" si="5"/>
        <v>2029235.6542644</v>
      </c>
      <c r="U56" s="9">
        <f t="shared" si="5"/>
        <v>0</v>
      </c>
      <c r="V56" s="9">
        <f t="shared" si="5"/>
        <v>1759452.8794199999</v>
      </c>
      <c r="W56" s="9">
        <f t="shared" si="5"/>
        <v>0</v>
      </c>
      <c r="X56" s="9">
        <f t="shared" si="5"/>
        <v>0</v>
      </c>
      <c r="Y56" s="9">
        <f t="shared" si="6"/>
        <v>87311.46631560009</v>
      </c>
      <c r="Z56" s="9">
        <f t="shared" si="6"/>
        <v>46764.345735599985</v>
      </c>
      <c r="AA56" s="9">
        <f t="shared" si="6"/>
        <v>0</v>
      </c>
      <c r="AB56" s="9">
        <f t="shared" si="6"/>
        <v>40547.120580000104</v>
      </c>
      <c r="AC56" s="9">
        <f t="shared" si="6"/>
        <v>0</v>
      </c>
      <c r="AD56" s="9">
        <f t="shared" si="6"/>
        <v>0</v>
      </c>
      <c r="AE56" s="9">
        <v>0</v>
      </c>
      <c r="AF56" s="9">
        <v>0</v>
      </c>
      <c r="AG56" s="9">
        <v>0</v>
      </c>
      <c r="AH56" s="9">
        <v>0</v>
      </c>
      <c r="AI56" s="9">
        <v>0</v>
      </c>
      <c r="AJ56" s="9">
        <v>0</v>
      </c>
      <c r="AK56" s="9">
        <f t="shared" si="4"/>
        <v>3876000</v>
      </c>
      <c r="AL56" s="26" t="s">
        <v>177</v>
      </c>
    </row>
    <row r="57" spans="2:38" ht="55.5" customHeight="1" x14ac:dyDescent="0.25">
      <c r="B57" s="18">
        <v>51</v>
      </c>
      <c r="C57" s="18" t="s">
        <v>174</v>
      </c>
      <c r="D57" s="18" t="s">
        <v>178</v>
      </c>
      <c r="E57" s="18" t="s">
        <v>179</v>
      </c>
      <c r="F57" s="18">
        <v>55</v>
      </c>
      <c r="G57" s="18" t="s">
        <v>56</v>
      </c>
      <c r="H57" s="18">
        <v>5560</v>
      </c>
      <c r="I57" s="19">
        <v>591</v>
      </c>
      <c r="J57" s="19">
        <v>250</v>
      </c>
      <c r="K57" s="19" t="s">
        <v>28</v>
      </c>
      <c r="L57" s="18" t="s">
        <v>180</v>
      </c>
      <c r="M57" s="9">
        <f t="shared" si="0"/>
        <v>4580000</v>
      </c>
      <c r="N57" s="9">
        <v>0</v>
      </c>
      <c r="O57" s="9">
        <v>4580000</v>
      </c>
      <c r="P57" s="9">
        <v>0</v>
      </c>
      <c r="Q57" s="9">
        <v>0</v>
      </c>
      <c r="R57" s="9">
        <v>0</v>
      </c>
      <c r="S57" s="9">
        <f t="shared" si="5"/>
        <v>4476830.1043020003</v>
      </c>
      <c r="T57" s="9">
        <f t="shared" si="5"/>
        <v>0</v>
      </c>
      <c r="U57" s="9">
        <f t="shared" si="5"/>
        <v>4476830.1043020003</v>
      </c>
      <c r="V57" s="9">
        <f t="shared" si="5"/>
        <v>0</v>
      </c>
      <c r="W57" s="9">
        <f t="shared" si="5"/>
        <v>0</v>
      </c>
      <c r="X57" s="9">
        <f t="shared" si="5"/>
        <v>0</v>
      </c>
      <c r="Y57" s="9">
        <f t="shared" si="6"/>
        <v>103169.89569799975</v>
      </c>
      <c r="Z57" s="9">
        <f t="shared" si="6"/>
        <v>0</v>
      </c>
      <c r="AA57" s="9">
        <f t="shared" si="6"/>
        <v>103169.89569799975</v>
      </c>
      <c r="AB57" s="9">
        <f t="shared" si="6"/>
        <v>0</v>
      </c>
      <c r="AC57" s="9">
        <f t="shared" si="6"/>
        <v>0</v>
      </c>
      <c r="AD57" s="9">
        <f t="shared" si="6"/>
        <v>0</v>
      </c>
      <c r="AE57" s="9">
        <v>0</v>
      </c>
      <c r="AF57" s="9">
        <v>0</v>
      </c>
      <c r="AG57" s="9">
        <v>0</v>
      </c>
      <c r="AH57" s="9">
        <v>0</v>
      </c>
      <c r="AI57" s="9">
        <v>0</v>
      </c>
      <c r="AJ57" s="9">
        <v>0</v>
      </c>
      <c r="AK57" s="9">
        <f t="shared" si="4"/>
        <v>4580000</v>
      </c>
      <c r="AL57" s="20">
        <v>2022</v>
      </c>
    </row>
    <row r="58" spans="2:38" ht="55.5" customHeight="1" x14ac:dyDescent="0.25">
      <c r="B58" s="18">
        <v>52</v>
      </c>
      <c r="C58" s="18" t="s">
        <v>174</v>
      </c>
      <c r="D58" s="18" t="s">
        <v>58</v>
      </c>
      <c r="E58" s="25" t="s">
        <v>181</v>
      </c>
      <c r="F58" s="25">
        <v>80</v>
      </c>
      <c r="G58" s="18" t="s">
        <v>56</v>
      </c>
      <c r="H58" s="18">
        <v>1030</v>
      </c>
      <c r="I58" s="19">
        <v>362</v>
      </c>
      <c r="J58" s="19">
        <v>38</v>
      </c>
      <c r="K58" s="19" t="s">
        <v>28</v>
      </c>
      <c r="L58" s="18" t="s">
        <v>182</v>
      </c>
      <c r="M58" s="9">
        <f t="shared" si="0"/>
        <v>770000</v>
      </c>
      <c r="N58" s="9">
        <v>0</v>
      </c>
      <c r="O58" s="9">
        <v>770000</v>
      </c>
      <c r="P58" s="9">
        <v>0</v>
      </c>
      <c r="Q58" s="9">
        <v>0</v>
      </c>
      <c r="R58" s="9">
        <v>0</v>
      </c>
      <c r="S58" s="9">
        <f t="shared" si="5"/>
        <v>752654.842863</v>
      </c>
      <c r="T58" s="9">
        <f t="shared" si="5"/>
        <v>0</v>
      </c>
      <c r="U58" s="9">
        <f t="shared" si="5"/>
        <v>752654.842863</v>
      </c>
      <c r="V58" s="9">
        <f t="shared" si="5"/>
        <v>0</v>
      </c>
      <c r="W58" s="9">
        <f t="shared" si="5"/>
        <v>0</v>
      </c>
      <c r="X58" s="9">
        <f t="shared" si="5"/>
        <v>0</v>
      </c>
      <c r="Y58" s="9">
        <f t="shared" si="6"/>
        <v>17345.157137000002</v>
      </c>
      <c r="Z58" s="9">
        <f t="shared" si="6"/>
        <v>0</v>
      </c>
      <c r="AA58" s="9">
        <f t="shared" si="6"/>
        <v>17345.157137000002</v>
      </c>
      <c r="AB58" s="9">
        <f t="shared" si="6"/>
        <v>0</v>
      </c>
      <c r="AC58" s="9">
        <f t="shared" si="6"/>
        <v>0</v>
      </c>
      <c r="AD58" s="9">
        <f t="shared" si="6"/>
        <v>0</v>
      </c>
      <c r="AE58" s="9">
        <v>0</v>
      </c>
      <c r="AF58" s="9">
        <v>0</v>
      </c>
      <c r="AG58" s="9">
        <v>0</v>
      </c>
      <c r="AH58" s="9">
        <v>0</v>
      </c>
      <c r="AI58" s="9">
        <v>0</v>
      </c>
      <c r="AJ58" s="9">
        <v>0</v>
      </c>
      <c r="AK58" s="9">
        <f t="shared" si="4"/>
        <v>770000</v>
      </c>
      <c r="AL58" s="20">
        <v>2022</v>
      </c>
    </row>
    <row r="59" spans="2:38" ht="55.5" customHeight="1" x14ac:dyDescent="0.25">
      <c r="B59" s="18">
        <v>53</v>
      </c>
      <c r="C59" s="18" t="s">
        <v>174</v>
      </c>
      <c r="D59" s="18" t="s">
        <v>58</v>
      </c>
      <c r="E59" s="25" t="s">
        <v>183</v>
      </c>
      <c r="F59" s="25">
        <v>55</v>
      </c>
      <c r="G59" s="18" t="s">
        <v>56</v>
      </c>
      <c r="H59" s="18">
        <v>4548</v>
      </c>
      <c r="I59" s="19">
        <v>850</v>
      </c>
      <c r="J59" s="19">
        <v>34</v>
      </c>
      <c r="K59" s="19" t="s">
        <v>28</v>
      </c>
      <c r="L59" s="18" t="s">
        <v>184</v>
      </c>
      <c r="M59" s="9">
        <f t="shared" si="0"/>
        <v>2400000</v>
      </c>
      <c r="N59" s="9">
        <v>0</v>
      </c>
      <c r="O59" s="9">
        <v>0</v>
      </c>
      <c r="P59" s="9">
        <f>2400*1000</f>
        <v>2400000</v>
      </c>
      <c r="Q59" s="9">
        <v>0</v>
      </c>
      <c r="R59" s="9">
        <v>0</v>
      </c>
      <c r="S59" s="9">
        <f t="shared" si="5"/>
        <v>2345937.1725599999</v>
      </c>
      <c r="T59" s="9">
        <f t="shared" si="5"/>
        <v>0</v>
      </c>
      <c r="U59" s="9">
        <f t="shared" si="5"/>
        <v>0</v>
      </c>
      <c r="V59" s="9">
        <f t="shared" si="5"/>
        <v>2345937.1725599999</v>
      </c>
      <c r="W59" s="9">
        <f t="shared" si="5"/>
        <v>0</v>
      </c>
      <c r="X59" s="9">
        <f t="shared" si="5"/>
        <v>0</v>
      </c>
      <c r="Y59" s="9">
        <f t="shared" si="6"/>
        <v>54062.827440000139</v>
      </c>
      <c r="Z59" s="9">
        <f t="shared" si="6"/>
        <v>0</v>
      </c>
      <c r="AA59" s="9">
        <f t="shared" si="6"/>
        <v>0</v>
      </c>
      <c r="AB59" s="9">
        <f t="shared" si="6"/>
        <v>54062.827440000139</v>
      </c>
      <c r="AC59" s="9">
        <f t="shared" si="6"/>
        <v>0</v>
      </c>
      <c r="AD59" s="9">
        <f t="shared" si="6"/>
        <v>0</v>
      </c>
      <c r="AE59" s="9">
        <v>0</v>
      </c>
      <c r="AF59" s="9">
        <v>0</v>
      </c>
      <c r="AG59" s="9">
        <v>0</v>
      </c>
      <c r="AH59" s="9">
        <v>0</v>
      </c>
      <c r="AI59" s="9">
        <v>0</v>
      </c>
      <c r="AJ59" s="9">
        <v>0</v>
      </c>
      <c r="AK59" s="9">
        <f t="shared" si="4"/>
        <v>2400000</v>
      </c>
      <c r="AL59" s="20">
        <v>2023</v>
      </c>
    </row>
    <row r="60" spans="2:38" ht="55.5" customHeight="1" x14ac:dyDescent="0.25">
      <c r="B60" s="18">
        <v>54</v>
      </c>
      <c r="C60" s="18" t="s">
        <v>185</v>
      </c>
      <c r="D60" s="18" t="s">
        <v>88</v>
      </c>
      <c r="E60" s="18" t="s">
        <v>186</v>
      </c>
      <c r="F60" s="18">
        <v>54</v>
      </c>
      <c r="G60" s="18" t="s">
        <v>56</v>
      </c>
      <c r="H60" s="25">
        <v>5476</v>
      </c>
      <c r="I60" s="19">
        <v>440</v>
      </c>
      <c r="J60" s="19">
        <v>90</v>
      </c>
      <c r="K60" s="19" t="s">
        <v>28</v>
      </c>
      <c r="L60" s="25" t="s">
        <v>187</v>
      </c>
      <c r="M60" s="9">
        <f t="shared" si="0"/>
        <v>7445000</v>
      </c>
      <c r="N60" s="9">
        <v>0</v>
      </c>
      <c r="O60" s="9">
        <v>7445000</v>
      </c>
      <c r="P60" s="9">
        <v>0</v>
      </c>
      <c r="Q60" s="9">
        <v>0</v>
      </c>
      <c r="R60" s="9">
        <v>0</v>
      </c>
      <c r="S60" s="9">
        <f t="shared" si="5"/>
        <v>7277292.6040455</v>
      </c>
      <c r="T60" s="9">
        <f t="shared" si="5"/>
        <v>0</v>
      </c>
      <c r="U60" s="9">
        <f t="shared" si="5"/>
        <v>7277292.6040455</v>
      </c>
      <c r="V60" s="9">
        <f t="shared" si="5"/>
        <v>0</v>
      </c>
      <c r="W60" s="9">
        <f t="shared" si="5"/>
        <v>0</v>
      </c>
      <c r="X60" s="9">
        <f t="shared" si="5"/>
        <v>0</v>
      </c>
      <c r="Y60" s="9">
        <f t="shared" si="6"/>
        <v>167707.39595449995</v>
      </c>
      <c r="Z60" s="9">
        <f t="shared" si="6"/>
        <v>0</v>
      </c>
      <c r="AA60" s="9">
        <f t="shared" si="6"/>
        <v>167707.39595449995</v>
      </c>
      <c r="AB60" s="9">
        <f t="shared" si="6"/>
        <v>0</v>
      </c>
      <c r="AC60" s="9">
        <f t="shared" si="6"/>
        <v>0</v>
      </c>
      <c r="AD60" s="9">
        <f t="shared" si="6"/>
        <v>0</v>
      </c>
      <c r="AE60" s="9">
        <v>0</v>
      </c>
      <c r="AF60" s="9">
        <v>0</v>
      </c>
      <c r="AG60" s="9">
        <v>0</v>
      </c>
      <c r="AH60" s="9">
        <v>0</v>
      </c>
      <c r="AI60" s="9">
        <v>0</v>
      </c>
      <c r="AJ60" s="9">
        <v>0</v>
      </c>
      <c r="AK60" s="9">
        <f t="shared" si="4"/>
        <v>7445000</v>
      </c>
      <c r="AL60" s="20">
        <v>2022</v>
      </c>
    </row>
    <row r="61" spans="2:38" ht="55.5" customHeight="1" x14ac:dyDescent="0.25">
      <c r="B61" s="18">
        <v>55</v>
      </c>
      <c r="C61" s="18" t="s">
        <v>185</v>
      </c>
      <c r="D61" s="18" t="s">
        <v>188</v>
      </c>
      <c r="E61" s="18" t="s">
        <v>189</v>
      </c>
      <c r="F61" s="18">
        <v>43</v>
      </c>
      <c r="G61" s="18" t="s">
        <v>56</v>
      </c>
      <c r="H61" s="25">
        <v>5476</v>
      </c>
      <c r="I61" s="27">
        <v>973</v>
      </c>
      <c r="J61" s="27">
        <v>150</v>
      </c>
      <c r="K61" s="19" t="s">
        <v>28</v>
      </c>
      <c r="L61" s="25" t="s">
        <v>190</v>
      </c>
      <c r="M61" s="9">
        <f t="shared" si="0"/>
        <v>1500000</v>
      </c>
      <c r="N61" s="9">
        <v>0</v>
      </c>
      <c r="O61" s="28">
        <v>1500000</v>
      </c>
      <c r="P61" s="9">
        <v>0</v>
      </c>
      <c r="Q61" s="9">
        <v>0</v>
      </c>
      <c r="R61" s="9">
        <v>0</v>
      </c>
      <c r="S61" s="9">
        <f t="shared" si="5"/>
        <v>1466210.73285</v>
      </c>
      <c r="T61" s="9">
        <f t="shared" si="5"/>
        <v>0</v>
      </c>
      <c r="U61" s="9">
        <f t="shared" si="5"/>
        <v>1466210.73285</v>
      </c>
      <c r="V61" s="9">
        <f t="shared" si="5"/>
        <v>0</v>
      </c>
      <c r="W61" s="9">
        <f t="shared" si="5"/>
        <v>0</v>
      </c>
      <c r="X61" s="9">
        <f t="shared" si="5"/>
        <v>0</v>
      </c>
      <c r="Y61" s="9">
        <f t="shared" si="6"/>
        <v>33789.267149999971</v>
      </c>
      <c r="Z61" s="9">
        <f t="shared" si="6"/>
        <v>0</v>
      </c>
      <c r="AA61" s="9">
        <f t="shared" si="6"/>
        <v>33789.267149999971</v>
      </c>
      <c r="AB61" s="9">
        <f t="shared" si="6"/>
        <v>0</v>
      </c>
      <c r="AC61" s="9">
        <f t="shared" si="6"/>
        <v>0</v>
      </c>
      <c r="AD61" s="9">
        <f t="shared" si="6"/>
        <v>0</v>
      </c>
      <c r="AE61" s="9">
        <v>0</v>
      </c>
      <c r="AF61" s="9">
        <v>0</v>
      </c>
      <c r="AG61" s="9">
        <v>0</v>
      </c>
      <c r="AH61" s="9">
        <v>0</v>
      </c>
      <c r="AI61" s="9">
        <v>0</v>
      </c>
      <c r="AJ61" s="9">
        <v>0</v>
      </c>
      <c r="AK61" s="9">
        <f t="shared" si="4"/>
        <v>1500000</v>
      </c>
      <c r="AL61" s="20">
        <v>2022</v>
      </c>
    </row>
    <row r="62" spans="2:38" ht="55.5" customHeight="1" x14ac:dyDescent="0.25">
      <c r="B62" s="18">
        <v>56</v>
      </c>
      <c r="C62" s="18" t="s">
        <v>191</v>
      </c>
      <c r="D62" s="18" t="s">
        <v>192</v>
      </c>
      <c r="E62" s="18" t="s">
        <v>193</v>
      </c>
      <c r="F62" s="18">
        <v>45</v>
      </c>
      <c r="G62" s="18" t="s">
        <v>78</v>
      </c>
      <c r="H62" s="18">
        <v>8917</v>
      </c>
      <c r="I62" s="19">
        <v>889</v>
      </c>
      <c r="J62" s="19">
        <v>5</v>
      </c>
      <c r="K62" s="19" t="s">
        <v>28</v>
      </c>
      <c r="L62" s="18"/>
      <c r="M62" s="9">
        <f t="shared" si="0"/>
        <v>16120000</v>
      </c>
      <c r="N62" s="9">
        <v>0</v>
      </c>
      <c r="O62" s="9">
        <v>0</v>
      </c>
      <c r="P62" s="9">
        <v>0</v>
      </c>
      <c r="Q62" s="9">
        <v>16120000</v>
      </c>
      <c r="R62" s="9">
        <v>0</v>
      </c>
      <c r="S62" s="9">
        <f t="shared" si="5"/>
        <v>15756878.009027999</v>
      </c>
      <c r="T62" s="9">
        <f t="shared" si="5"/>
        <v>0</v>
      </c>
      <c r="U62" s="9">
        <f t="shared" si="5"/>
        <v>0</v>
      </c>
      <c r="V62" s="9">
        <f t="shared" si="5"/>
        <v>0</v>
      </c>
      <c r="W62" s="9">
        <f t="shared" si="5"/>
        <v>15756878.009027999</v>
      </c>
      <c r="X62" s="9">
        <f t="shared" si="5"/>
        <v>0</v>
      </c>
      <c r="Y62" s="9">
        <f t="shared" si="6"/>
        <v>363121.99097200111</v>
      </c>
      <c r="Z62" s="9">
        <f t="shared" si="6"/>
        <v>0</v>
      </c>
      <c r="AA62" s="9">
        <f t="shared" si="6"/>
        <v>0</v>
      </c>
      <c r="AB62" s="9">
        <f t="shared" si="6"/>
        <v>0</v>
      </c>
      <c r="AC62" s="9">
        <f t="shared" si="6"/>
        <v>363121.99097200111</v>
      </c>
      <c r="AD62" s="9">
        <f t="shared" si="6"/>
        <v>0</v>
      </c>
      <c r="AE62" s="9">
        <v>0</v>
      </c>
      <c r="AF62" s="9">
        <v>0</v>
      </c>
      <c r="AG62" s="9">
        <v>0</v>
      </c>
      <c r="AH62" s="9">
        <v>0</v>
      </c>
      <c r="AI62" s="9">
        <v>0</v>
      </c>
      <c r="AJ62" s="9">
        <v>0</v>
      </c>
      <c r="AK62" s="9">
        <f t="shared" si="4"/>
        <v>16120000</v>
      </c>
      <c r="AL62" s="20">
        <v>2024</v>
      </c>
    </row>
    <row r="63" spans="2:38" ht="55.5" customHeight="1" x14ac:dyDescent="0.25">
      <c r="B63" s="18">
        <v>57</v>
      </c>
      <c r="C63" s="18" t="s">
        <v>191</v>
      </c>
      <c r="D63" s="18" t="s">
        <v>54</v>
      </c>
      <c r="E63" s="18" t="s">
        <v>194</v>
      </c>
      <c r="F63" s="18">
        <v>45</v>
      </c>
      <c r="G63" s="18" t="s">
        <v>56</v>
      </c>
      <c r="H63" s="18">
        <v>8917</v>
      </c>
      <c r="I63" s="19">
        <v>794</v>
      </c>
      <c r="J63" s="19">
        <v>370</v>
      </c>
      <c r="K63" s="19" t="s">
        <v>28</v>
      </c>
      <c r="L63" s="18" t="s">
        <v>195</v>
      </c>
      <c r="M63" s="9">
        <f t="shared" si="0"/>
        <v>7280000</v>
      </c>
      <c r="N63" s="9">
        <v>0</v>
      </c>
      <c r="O63" s="9">
        <v>0</v>
      </c>
      <c r="P63" s="9">
        <v>0</v>
      </c>
      <c r="Q63" s="9">
        <v>7280000</v>
      </c>
      <c r="R63" s="9">
        <v>0</v>
      </c>
      <c r="S63" s="9">
        <f t="shared" si="5"/>
        <v>7116009.423432</v>
      </c>
      <c r="T63" s="9">
        <f t="shared" si="5"/>
        <v>0</v>
      </c>
      <c r="U63" s="9">
        <f t="shared" si="5"/>
        <v>0</v>
      </c>
      <c r="V63" s="9">
        <f t="shared" si="5"/>
        <v>0</v>
      </c>
      <c r="W63" s="9">
        <f t="shared" si="5"/>
        <v>7116009.423432</v>
      </c>
      <c r="X63" s="9">
        <f t="shared" si="5"/>
        <v>0</v>
      </c>
      <c r="Y63" s="9">
        <f t="shared" si="6"/>
        <v>163990.57656800002</v>
      </c>
      <c r="Z63" s="9">
        <f t="shared" si="6"/>
        <v>0</v>
      </c>
      <c r="AA63" s="9">
        <f t="shared" si="6"/>
        <v>0</v>
      </c>
      <c r="AB63" s="9">
        <f t="shared" si="6"/>
        <v>0</v>
      </c>
      <c r="AC63" s="9">
        <f t="shared" si="6"/>
        <v>163990.57656800002</v>
      </c>
      <c r="AD63" s="9">
        <f t="shared" si="6"/>
        <v>0</v>
      </c>
      <c r="AE63" s="9">
        <v>0</v>
      </c>
      <c r="AF63" s="9">
        <v>0</v>
      </c>
      <c r="AG63" s="9">
        <v>0</v>
      </c>
      <c r="AH63" s="9">
        <v>0</v>
      </c>
      <c r="AI63" s="9">
        <v>0</v>
      </c>
      <c r="AJ63" s="9">
        <v>0</v>
      </c>
      <c r="AK63" s="9">
        <f t="shared" si="4"/>
        <v>7280000</v>
      </c>
      <c r="AL63" s="20">
        <v>2024</v>
      </c>
    </row>
    <row r="64" spans="2:38" ht="55.5" customHeight="1" x14ac:dyDescent="0.25">
      <c r="B64" s="18">
        <v>58</v>
      </c>
      <c r="C64" s="18" t="s">
        <v>191</v>
      </c>
      <c r="D64" s="18" t="s">
        <v>58</v>
      </c>
      <c r="E64" s="18" t="s">
        <v>196</v>
      </c>
      <c r="F64" s="18">
        <v>49.4</v>
      </c>
      <c r="G64" s="18" t="s">
        <v>78</v>
      </c>
      <c r="H64" s="18">
        <v>3658</v>
      </c>
      <c r="I64" s="18">
        <v>2013</v>
      </c>
      <c r="J64" s="27">
        <v>150</v>
      </c>
      <c r="K64" s="19" t="s">
        <v>28</v>
      </c>
      <c r="L64" s="18"/>
      <c r="M64" s="9">
        <f t="shared" si="0"/>
        <v>43623500</v>
      </c>
      <c r="N64" s="9">
        <v>0</v>
      </c>
      <c r="O64" s="9">
        <v>43623500</v>
      </c>
      <c r="P64" s="9">
        <v>0</v>
      </c>
      <c r="Q64" s="9">
        <v>0</v>
      </c>
      <c r="R64" s="9">
        <v>0</v>
      </c>
      <c r="S64" s="9">
        <f t="shared" si="5"/>
        <v>42640829.269654647</v>
      </c>
      <c r="T64" s="9">
        <f t="shared" si="5"/>
        <v>0</v>
      </c>
      <c r="U64" s="9">
        <f t="shared" si="5"/>
        <v>42640829.269654647</v>
      </c>
      <c r="V64" s="9">
        <f t="shared" si="5"/>
        <v>0</v>
      </c>
      <c r="W64" s="9">
        <f t="shared" si="5"/>
        <v>0</v>
      </c>
      <c r="X64" s="9">
        <f t="shared" si="5"/>
        <v>0</v>
      </c>
      <c r="Y64" s="9">
        <f t="shared" si="6"/>
        <v>982670.73034535348</v>
      </c>
      <c r="Z64" s="9">
        <f t="shared" si="6"/>
        <v>0</v>
      </c>
      <c r="AA64" s="9">
        <f t="shared" si="6"/>
        <v>982670.73034535348</v>
      </c>
      <c r="AB64" s="9">
        <f t="shared" si="6"/>
        <v>0</v>
      </c>
      <c r="AC64" s="9">
        <f t="shared" si="6"/>
        <v>0</v>
      </c>
      <c r="AD64" s="9">
        <f t="shared" si="6"/>
        <v>0</v>
      </c>
      <c r="AE64" s="9">
        <v>0</v>
      </c>
      <c r="AF64" s="9">
        <v>0</v>
      </c>
      <c r="AG64" s="9">
        <v>0</v>
      </c>
      <c r="AH64" s="9">
        <v>0</v>
      </c>
      <c r="AI64" s="9">
        <v>0</v>
      </c>
      <c r="AJ64" s="9">
        <v>0</v>
      </c>
      <c r="AK64" s="9">
        <f t="shared" si="4"/>
        <v>43623500</v>
      </c>
      <c r="AL64" s="20">
        <v>2022</v>
      </c>
    </row>
    <row r="65" spans="2:38" ht="66" customHeight="1" x14ac:dyDescent="0.25">
      <c r="B65" s="18">
        <v>59</v>
      </c>
      <c r="C65" s="18" t="s">
        <v>191</v>
      </c>
      <c r="D65" s="18" t="s">
        <v>58</v>
      </c>
      <c r="E65" s="25" t="s">
        <v>197</v>
      </c>
      <c r="F65" s="25">
        <v>60</v>
      </c>
      <c r="G65" s="18" t="s">
        <v>78</v>
      </c>
      <c r="H65" s="18">
        <v>2495</v>
      </c>
      <c r="I65" s="19">
        <v>780.6</v>
      </c>
      <c r="J65" s="27">
        <v>150</v>
      </c>
      <c r="K65" s="19" t="s">
        <v>28</v>
      </c>
      <c r="L65" s="18"/>
      <c r="M65" s="9">
        <f t="shared" si="0"/>
        <v>12960000</v>
      </c>
      <c r="N65" s="9">
        <v>0</v>
      </c>
      <c r="O65" s="9">
        <v>0</v>
      </c>
      <c r="P65" s="9">
        <f>12960*1000</f>
        <v>12960000</v>
      </c>
      <c r="Q65" s="9">
        <v>0</v>
      </c>
      <c r="R65" s="9">
        <v>0</v>
      </c>
      <c r="S65" s="9">
        <f t="shared" si="5"/>
        <v>12668060.731823999</v>
      </c>
      <c r="T65" s="9">
        <f t="shared" si="5"/>
        <v>0</v>
      </c>
      <c r="U65" s="9">
        <f t="shared" si="5"/>
        <v>0</v>
      </c>
      <c r="V65" s="9">
        <f t="shared" ref="V65:X96" si="7">P65*97.74738219%</f>
        <v>12668060.731823999</v>
      </c>
      <c r="W65" s="9">
        <f t="shared" si="7"/>
        <v>0</v>
      </c>
      <c r="X65" s="9">
        <f t="shared" si="7"/>
        <v>0</v>
      </c>
      <c r="Y65" s="9">
        <f t="shared" si="6"/>
        <v>291939.26817600057</v>
      </c>
      <c r="Z65" s="9">
        <f t="shared" si="6"/>
        <v>0</v>
      </c>
      <c r="AA65" s="9">
        <f t="shared" si="6"/>
        <v>0</v>
      </c>
      <c r="AB65" s="9">
        <f t="shared" si="6"/>
        <v>291939.26817600057</v>
      </c>
      <c r="AC65" s="9">
        <f t="shared" si="6"/>
        <v>0</v>
      </c>
      <c r="AD65" s="9">
        <f t="shared" si="6"/>
        <v>0</v>
      </c>
      <c r="AE65" s="9">
        <v>0</v>
      </c>
      <c r="AF65" s="9">
        <v>0</v>
      </c>
      <c r="AG65" s="9">
        <v>0</v>
      </c>
      <c r="AH65" s="9">
        <v>0</v>
      </c>
      <c r="AI65" s="9">
        <v>0</v>
      </c>
      <c r="AJ65" s="9">
        <v>0</v>
      </c>
      <c r="AK65" s="9">
        <f t="shared" si="4"/>
        <v>12960000</v>
      </c>
      <c r="AL65" s="20">
        <v>2023</v>
      </c>
    </row>
    <row r="66" spans="2:38" ht="55.5" customHeight="1" x14ac:dyDescent="0.25">
      <c r="B66" s="18">
        <v>60</v>
      </c>
      <c r="C66" s="18" t="s">
        <v>191</v>
      </c>
      <c r="D66" s="18" t="s">
        <v>58</v>
      </c>
      <c r="E66" s="25" t="s">
        <v>198</v>
      </c>
      <c r="F66" s="25">
        <v>45</v>
      </c>
      <c r="G66" s="18" t="s">
        <v>78</v>
      </c>
      <c r="H66" s="18">
        <v>1482</v>
      </c>
      <c r="I66" s="19">
        <v>581</v>
      </c>
      <c r="J66" s="27">
        <v>150</v>
      </c>
      <c r="K66" s="19" t="s">
        <v>28</v>
      </c>
      <c r="L66" s="18"/>
      <c r="M66" s="9">
        <f t="shared" si="0"/>
        <v>10530000</v>
      </c>
      <c r="N66" s="9">
        <v>0</v>
      </c>
      <c r="O66" s="9">
        <v>0</v>
      </c>
      <c r="P66" s="9">
        <v>0</v>
      </c>
      <c r="Q66" s="9">
        <v>10530000</v>
      </c>
      <c r="R66" s="9">
        <v>0</v>
      </c>
      <c r="S66" s="9">
        <f t="shared" si="5"/>
        <v>10292799.344606999</v>
      </c>
      <c r="T66" s="9">
        <f t="shared" si="5"/>
        <v>0</v>
      </c>
      <c r="U66" s="9">
        <f t="shared" si="5"/>
        <v>0</v>
      </c>
      <c r="V66" s="9">
        <f t="shared" si="7"/>
        <v>0</v>
      </c>
      <c r="W66" s="9">
        <f t="shared" si="7"/>
        <v>10292799.344606999</v>
      </c>
      <c r="X66" s="9">
        <f t="shared" si="7"/>
        <v>0</v>
      </c>
      <c r="Y66" s="9">
        <f t="shared" si="6"/>
        <v>237200.65539300069</v>
      </c>
      <c r="Z66" s="9">
        <f t="shared" si="6"/>
        <v>0</v>
      </c>
      <c r="AA66" s="9">
        <f t="shared" si="6"/>
        <v>0</v>
      </c>
      <c r="AB66" s="9">
        <f t="shared" si="6"/>
        <v>0</v>
      </c>
      <c r="AC66" s="9">
        <f t="shared" si="6"/>
        <v>237200.65539300069</v>
      </c>
      <c r="AD66" s="9">
        <f t="shared" si="6"/>
        <v>0</v>
      </c>
      <c r="AE66" s="9">
        <v>0</v>
      </c>
      <c r="AF66" s="9">
        <v>0</v>
      </c>
      <c r="AG66" s="9">
        <v>0</v>
      </c>
      <c r="AH66" s="9">
        <v>0</v>
      </c>
      <c r="AI66" s="9">
        <v>0</v>
      </c>
      <c r="AJ66" s="9">
        <v>0</v>
      </c>
      <c r="AK66" s="9">
        <f t="shared" si="4"/>
        <v>10530000</v>
      </c>
      <c r="AL66" s="20">
        <v>2024</v>
      </c>
    </row>
    <row r="67" spans="2:38" ht="55.5" customHeight="1" x14ac:dyDescent="0.25">
      <c r="B67" s="18">
        <v>61</v>
      </c>
      <c r="C67" s="18" t="s">
        <v>191</v>
      </c>
      <c r="D67" s="18" t="s">
        <v>58</v>
      </c>
      <c r="E67" s="25" t="s">
        <v>199</v>
      </c>
      <c r="F67" s="25">
        <v>50</v>
      </c>
      <c r="G67" s="18" t="s">
        <v>78</v>
      </c>
      <c r="H67" s="18">
        <v>1416</v>
      </c>
      <c r="I67" s="19">
        <v>476</v>
      </c>
      <c r="J67" s="27">
        <v>50</v>
      </c>
      <c r="K67" s="19" t="s">
        <v>28</v>
      </c>
      <c r="L67" s="18"/>
      <c r="M67" s="9">
        <f t="shared" si="0"/>
        <v>8580000</v>
      </c>
      <c r="N67" s="9">
        <v>0</v>
      </c>
      <c r="O67" s="9">
        <v>0</v>
      </c>
      <c r="P67" s="9">
        <v>0</v>
      </c>
      <c r="Q67" s="9">
        <v>8580000</v>
      </c>
      <c r="R67" s="9">
        <v>0</v>
      </c>
      <c r="S67" s="9">
        <f t="shared" si="5"/>
        <v>8386725.3919019997</v>
      </c>
      <c r="T67" s="9">
        <f t="shared" si="5"/>
        <v>0</v>
      </c>
      <c r="U67" s="9">
        <f t="shared" si="5"/>
        <v>0</v>
      </c>
      <c r="V67" s="9">
        <f t="shared" si="7"/>
        <v>0</v>
      </c>
      <c r="W67" s="9">
        <f t="shared" si="7"/>
        <v>8386725.3919019997</v>
      </c>
      <c r="X67" s="9">
        <f t="shared" si="7"/>
        <v>0</v>
      </c>
      <c r="Y67" s="9">
        <f t="shared" si="6"/>
        <v>193274.60809800029</v>
      </c>
      <c r="Z67" s="9">
        <f t="shared" si="6"/>
        <v>0</v>
      </c>
      <c r="AA67" s="9">
        <f t="shared" si="6"/>
        <v>0</v>
      </c>
      <c r="AB67" s="9">
        <f t="shared" si="6"/>
        <v>0</v>
      </c>
      <c r="AC67" s="9">
        <f t="shared" si="6"/>
        <v>193274.60809800029</v>
      </c>
      <c r="AD67" s="9">
        <f t="shared" si="6"/>
        <v>0</v>
      </c>
      <c r="AE67" s="9">
        <v>0</v>
      </c>
      <c r="AF67" s="9">
        <v>0</v>
      </c>
      <c r="AG67" s="9">
        <v>0</v>
      </c>
      <c r="AH67" s="9">
        <v>0</v>
      </c>
      <c r="AI67" s="9">
        <v>0</v>
      </c>
      <c r="AJ67" s="9">
        <v>0</v>
      </c>
      <c r="AK67" s="9">
        <f t="shared" si="4"/>
        <v>8580000</v>
      </c>
      <c r="AL67" s="20">
        <v>2024</v>
      </c>
    </row>
    <row r="68" spans="2:38" ht="55.5" customHeight="1" x14ac:dyDescent="0.25">
      <c r="B68" s="18">
        <v>62</v>
      </c>
      <c r="C68" s="18" t="s">
        <v>191</v>
      </c>
      <c r="D68" s="18" t="s">
        <v>91</v>
      </c>
      <c r="E68" s="18" t="s">
        <v>200</v>
      </c>
      <c r="F68" s="18">
        <v>45</v>
      </c>
      <c r="G68" s="18" t="s">
        <v>201</v>
      </c>
      <c r="H68" s="18">
        <v>466</v>
      </c>
      <c r="I68" s="19">
        <v>98</v>
      </c>
      <c r="J68" s="19">
        <v>15</v>
      </c>
      <c r="K68" s="19" t="s">
        <v>28</v>
      </c>
      <c r="L68" s="18"/>
      <c r="M68" s="9">
        <f t="shared" si="0"/>
        <v>1730000</v>
      </c>
      <c r="N68" s="9">
        <v>0</v>
      </c>
      <c r="O68" s="9">
        <v>1730000</v>
      </c>
      <c r="P68" s="9">
        <v>0</v>
      </c>
      <c r="Q68" s="9">
        <v>0</v>
      </c>
      <c r="R68" s="9">
        <v>0</v>
      </c>
      <c r="S68" s="9">
        <f t="shared" si="5"/>
        <v>1691029.7118869999</v>
      </c>
      <c r="T68" s="9">
        <f t="shared" si="5"/>
        <v>0</v>
      </c>
      <c r="U68" s="9">
        <f t="shared" si="5"/>
        <v>1691029.7118869999</v>
      </c>
      <c r="V68" s="9">
        <f t="shared" si="7"/>
        <v>0</v>
      </c>
      <c r="W68" s="9">
        <f t="shared" si="7"/>
        <v>0</v>
      </c>
      <c r="X68" s="9">
        <f t="shared" si="7"/>
        <v>0</v>
      </c>
      <c r="Y68" s="9">
        <f t="shared" si="6"/>
        <v>38970.288113000104</v>
      </c>
      <c r="Z68" s="9">
        <f t="shared" si="6"/>
        <v>0</v>
      </c>
      <c r="AA68" s="9">
        <f t="shared" si="6"/>
        <v>38970.288113000104</v>
      </c>
      <c r="AB68" s="9">
        <f t="shared" si="6"/>
        <v>0</v>
      </c>
      <c r="AC68" s="9">
        <f t="shared" si="6"/>
        <v>0</v>
      </c>
      <c r="AD68" s="9">
        <f t="shared" si="6"/>
        <v>0</v>
      </c>
      <c r="AE68" s="9">
        <v>0</v>
      </c>
      <c r="AF68" s="9">
        <v>0</v>
      </c>
      <c r="AG68" s="9">
        <v>0</v>
      </c>
      <c r="AH68" s="9">
        <v>0</v>
      </c>
      <c r="AI68" s="9">
        <v>0</v>
      </c>
      <c r="AJ68" s="9">
        <v>0</v>
      </c>
      <c r="AK68" s="9">
        <f t="shared" si="4"/>
        <v>1730000</v>
      </c>
      <c r="AL68" s="20">
        <v>2022</v>
      </c>
    </row>
    <row r="69" spans="2:38" ht="55.5" customHeight="1" x14ac:dyDescent="0.25">
      <c r="B69" s="18">
        <v>63</v>
      </c>
      <c r="C69" s="18" t="s">
        <v>202</v>
      </c>
      <c r="D69" s="18" t="s">
        <v>54</v>
      </c>
      <c r="E69" s="18" t="s">
        <v>203</v>
      </c>
      <c r="F69" s="18">
        <v>68</v>
      </c>
      <c r="G69" s="18" t="s">
        <v>56</v>
      </c>
      <c r="H69" s="25">
        <v>11459</v>
      </c>
      <c r="I69" s="27">
        <v>944</v>
      </c>
      <c r="J69" s="27">
        <v>210</v>
      </c>
      <c r="K69" s="19" t="s">
        <v>28</v>
      </c>
      <c r="L69" s="18" t="s">
        <v>204</v>
      </c>
      <c r="M69" s="9">
        <f t="shared" si="0"/>
        <v>1800000</v>
      </c>
      <c r="N69" s="9">
        <v>0</v>
      </c>
      <c r="O69" s="9">
        <v>0</v>
      </c>
      <c r="P69" s="9">
        <f>1800*1000</f>
        <v>1800000</v>
      </c>
      <c r="Q69" s="9">
        <v>0</v>
      </c>
      <c r="R69" s="9">
        <v>0</v>
      </c>
      <c r="S69" s="9">
        <f t="shared" si="5"/>
        <v>1759452.8794199999</v>
      </c>
      <c r="T69" s="9">
        <f t="shared" si="5"/>
        <v>0</v>
      </c>
      <c r="U69" s="9">
        <f t="shared" si="5"/>
        <v>0</v>
      </c>
      <c r="V69" s="9">
        <f t="shared" si="7"/>
        <v>1759452.8794199999</v>
      </c>
      <c r="W69" s="9">
        <f t="shared" si="7"/>
        <v>0</v>
      </c>
      <c r="X69" s="9">
        <f t="shared" si="7"/>
        <v>0</v>
      </c>
      <c r="Y69" s="9">
        <f t="shared" si="6"/>
        <v>40547.120580000104</v>
      </c>
      <c r="Z69" s="9">
        <f t="shared" si="6"/>
        <v>0</v>
      </c>
      <c r="AA69" s="9">
        <f t="shared" si="6"/>
        <v>0</v>
      </c>
      <c r="AB69" s="9">
        <f t="shared" si="6"/>
        <v>40547.120580000104</v>
      </c>
      <c r="AC69" s="9">
        <f t="shared" si="6"/>
        <v>0</v>
      </c>
      <c r="AD69" s="9">
        <f t="shared" si="6"/>
        <v>0</v>
      </c>
      <c r="AE69" s="9">
        <v>0</v>
      </c>
      <c r="AF69" s="9">
        <v>0</v>
      </c>
      <c r="AG69" s="9">
        <v>0</v>
      </c>
      <c r="AH69" s="9">
        <v>0</v>
      </c>
      <c r="AI69" s="9">
        <v>0</v>
      </c>
      <c r="AJ69" s="9">
        <v>0</v>
      </c>
      <c r="AK69" s="9">
        <f t="shared" si="4"/>
        <v>1800000</v>
      </c>
      <c r="AL69" s="20">
        <v>2023</v>
      </c>
    </row>
    <row r="70" spans="2:38" ht="55.5" customHeight="1" x14ac:dyDescent="0.25">
      <c r="B70" s="18">
        <v>64</v>
      </c>
      <c r="C70" s="18" t="s">
        <v>202</v>
      </c>
      <c r="D70" s="18" t="s">
        <v>88</v>
      </c>
      <c r="E70" s="22" t="s">
        <v>205</v>
      </c>
      <c r="F70" s="22">
        <v>41</v>
      </c>
      <c r="G70" s="18" t="s">
        <v>56</v>
      </c>
      <c r="H70" s="18">
        <v>11459</v>
      </c>
      <c r="I70" s="19">
        <v>630</v>
      </c>
      <c r="J70" s="19">
        <v>40</v>
      </c>
      <c r="K70" s="19" t="s">
        <v>28</v>
      </c>
      <c r="L70" s="18" t="s">
        <v>206</v>
      </c>
      <c r="M70" s="9">
        <f t="shared" si="0"/>
        <v>7800000</v>
      </c>
      <c r="N70" s="9">
        <v>0</v>
      </c>
      <c r="O70" s="9">
        <v>0</v>
      </c>
      <c r="P70" s="9">
        <v>0</v>
      </c>
      <c r="Q70" s="9">
        <v>7800000</v>
      </c>
      <c r="R70" s="9">
        <v>0</v>
      </c>
      <c r="S70" s="9">
        <f t="shared" si="5"/>
        <v>7624295.8108200002</v>
      </c>
      <c r="T70" s="9">
        <f t="shared" si="5"/>
        <v>0</v>
      </c>
      <c r="U70" s="9">
        <f t="shared" si="5"/>
        <v>0</v>
      </c>
      <c r="V70" s="9">
        <f t="shared" si="7"/>
        <v>0</v>
      </c>
      <c r="W70" s="9">
        <f t="shared" si="7"/>
        <v>7624295.8108200002</v>
      </c>
      <c r="X70" s="9">
        <f t="shared" si="7"/>
        <v>0</v>
      </c>
      <c r="Y70" s="9">
        <f t="shared" si="6"/>
        <v>175704.18917999975</v>
      </c>
      <c r="Z70" s="9">
        <f t="shared" si="6"/>
        <v>0</v>
      </c>
      <c r="AA70" s="9">
        <f t="shared" si="6"/>
        <v>0</v>
      </c>
      <c r="AB70" s="9">
        <f t="shared" si="6"/>
        <v>0</v>
      </c>
      <c r="AC70" s="9">
        <f t="shared" si="6"/>
        <v>175704.18917999975</v>
      </c>
      <c r="AD70" s="9">
        <f t="shared" si="6"/>
        <v>0</v>
      </c>
      <c r="AE70" s="9">
        <v>0</v>
      </c>
      <c r="AF70" s="9">
        <v>0</v>
      </c>
      <c r="AG70" s="9">
        <v>0</v>
      </c>
      <c r="AH70" s="9">
        <v>0</v>
      </c>
      <c r="AI70" s="9">
        <v>0</v>
      </c>
      <c r="AJ70" s="9">
        <v>0</v>
      </c>
      <c r="AK70" s="9">
        <f t="shared" si="4"/>
        <v>7800000</v>
      </c>
      <c r="AL70" s="20">
        <v>2024</v>
      </c>
    </row>
    <row r="71" spans="2:38" ht="55.5" customHeight="1" x14ac:dyDescent="0.25">
      <c r="B71" s="18">
        <v>65</v>
      </c>
      <c r="C71" s="22" t="s">
        <v>207</v>
      </c>
      <c r="D71" s="22" t="s">
        <v>102</v>
      </c>
      <c r="E71" s="22" t="s">
        <v>208</v>
      </c>
      <c r="F71" s="22">
        <v>42</v>
      </c>
      <c r="G71" s="22" t="s">
        <v>56</v>
      </c>
      <c r="H71" s="18">
        <v>3746</v>
      </c>
      <c r="I71" s="19">
        <v>1595</v>
      </c>
      <c r="J71" s="27">
        <v>150</v>
      </c>
      <c r="K71" s="19" t="s">
        <v>28</v>
      </c>
      <c r="L71" s="18" t="s">
        <v>209</v>
      </c>
      <c r="M71" s="9">
        <f t="shared" ref="M71:M104" si="8">N71+O71+P71+Q71+R71</f>
        <v>15900000</v>
      </c>
      <c r="N71" s="9">
        <v>0</v>
      </c>
      <c r="O71" s="9">
        <v>15900000</v>
      </c>
      <c r="P71" s="9">
        <v>0</v>
      </c>
      <c r="Q71" s="9">
        <v>0</v>
      </c>
      <c r="R71" s="9">
        <v>0</v>
      </c>
      <c r="S71" s="9">
        <f t="shared" si="5"/>
        <v>15541833.768209999</v>
      </c>
      <c r="T71" s="9">
        <f t="shared" si="5"/>
        <v>0</v>
      </c>
      <c r="U71" s="9">
        <f t="shared" si="5"/>
        <v>15541833.768209999</v>
      </c>
      <c r="V71" s="9">
        <f t="shared" si="7"/>
        <v>0</v>
      </c>
      <c r="W71" s="9">
        <f t="shared" si="7"/>
        <v>0</v>
      </c>
      <c r="X71" s="9">
        <f t="shared" si="7"/>
        <v>0</v>
      </c>
      <c r="Y71" s="9">
        <f t="shared" si="6"/>
        <v>358166.23179000057</v>
      </c>
      <c r="Z71" s="9">
        <f t="shared" si="6"/>
        <v>0</v>
      </c>
      <c r="AA71" s="9">
        <f t="shared" si="6"/>
        <v>358166.23179000057</v>
      </c>
      <c r="AB71" s="9">
        <f t="shared" si="6"/>
        <v>0</v>
      </c>
      <c r="AC71" s="9">
        <f t="shared" si="6"/>
        <v>0</v>
      </c>
      <c r="AD71" s="9">
        <f t="shared" si="6"/>
        <v>0</v>
      </c>
      <c r="AE71" s="9">
        <v>0</v>
      </c>
      <c r="AF71" s="9">
        <v>0</v>
      </c>
      <c r="AG71" s="9">
        <v>0</v>
      </c>
      <c r="AH71" s="9">
        <v>0</v>
      </c>
      <c r="AI71" s="9">
        <v>0</v>
      </c>
      <c r="AJ71" s="9">
        <v>0</v>
      </c>
      <c r="AK71" s="9">
        <f t="shared" si="4"/>
        <v>15900000</v>
      </c>
      <c r="AL71" s="20">
        <v>2022</v>
      </c>
    </row>
    <row r="72" spans="2:38" ht="55.5" customHeight="1" x14ac:dyDescent="0.25">
      <c r="B72" s="18">
        <v>66</v>
      </c>
      <c r="C72" s="18" t="s">
        <v>207</v>
      </c>
      <c r="D72" s="18" t="s">
        <v>91</v>
      </c>
      <c r="E72" s="18" t="s">
        <v>210</v>
      </c>
      <c r="F72" s="18">
        <v>41</v>
      </c>
      <c r="G72" s="18" t="s">
        <v>78</v>
      </c>
      <c r="H72" s="18">
        <v>482</v>
      </c>
      <c r="I72" s="19">
        <v>128.9</v>
      </c>
      <c r="J72" s="19">
        <v>15</v>
      </c>
      <c r="K72" s="19" t="s">
        <v>28</v>
      </c>
      <c r="L72" s="18"/>
      <c r="M72" s="9">
        <f t="shared" si="8"/>
        <v>1880000</v>
      </c>
      <c r="N72" s="9">
        <v>0</v>
      </c>
      <c r="O72" s="9">
        <v>1880000</v>
      </c>
      <c r="P72" s="9">
        <v>0</v>
      </c>
      <c r="Q72" s="9">
        <v>0</v>
      </c>
      <c r="R72" s="9">
        <v>0</v>
      </c>
      <c r="S72" s="9">
        <f t="shared" si="5"/>
        <v>1837650.7851720001</v>
      </c>
      <c r="T72" s="9">
        <f t="shared" si="5"/>
        <v>0</v>
      </c>
      <c r="U72" s="9">
        <f t="shared" si="5"/>
        <v>1837650.7851720001</v>
      </c>
      <c r="V72" s="9">
        <f t="shared" si="7"/>
        <v>0</v>
      </c>
      <c r="W72" s="9">
        <f t="shared" si="7"/>
        <v>0</v>
      </c>
      <c r="X72" s="9">
        <f t="shared" si="7"/>
        <v>0</v>
      </c>
      <c r="Y72" s="9">
        <f t="shared" si="6"/>
        <v>42349.214827999938</v>
      </c>
      <c r="Z72" s="9">
        <f t="shared" si="6"/>
        <v>0</v>
      </c>
      <c r="AA72" s="9">
        <f t="shared" si="6"/>
        <v>42349.214827999938</v>
      </c>
      <c r="AB72" s="9">
        <f t="shared" si="6"/>
        <v>0</v>
      </c>
      <c r="AC72" s="9">
        <f t="shared" si="6"/>
        <v>0</v>
      </c>
      <c r="AD72" s="9">
        <f t="shared" si="6"/>
        <v>0</v>
      </c>
      <c r="AE72" s="9">
        <v>0</v>
      </c>
      <c r="AF72" s="9">
        <v>0</v>
      </c>
      <c r="AG72" s="9">
        <v>0</v>
      </c>
      <c r="AH72" s="9">
        <v>0</v>
      </c>
      <c r="AI72" s="9">
        <v>0</v>
      </c>
      <c r="AJ72" s="9">
        <v>0</v>
      </c>
      <c r="AK72" s="9">
        <f t="shared" si="4"/>
        <v>1880000</v>
      </c>
      <c r="AL72" s="20">
        <v>2022</v>
      </c>
    </row>
    <row r="73" spans="2:38" ht="55.5" customHeight="1" x14ac:dyDescent="0.25">
      <c r="B73" s="18">
        <v>67</v>
      </c>
      <c r="C73" s="18" t="s">
        <v>211</v>
      </c>
      <c r="D73" s="18" t="s">
        <v>54</v>
      </c>
      <c r="E73" s="18" t="s">
        <v>212</v>
      </c>
      <c r="F73" s="18">
        <v>59.43</v>
      </c>
      <c r="G73" s="18" t="s">
        <v>56</v>
      </c>
      <c r="H73" s="18">
        <v>3109</v>
      </c>
      <c r="I73" s="19">
        <v>1256</v>
      </c>
      <c r="J73" s="19">
        <v>190</v>
      </c>
      <c r="K73" s="19" t="s">
        <v>28</v>
      </c>
      <c r="L73" s="18" t="s">
        <v>213</v>
      </c>
      <c r="M73" s="9">
        <f t="shared" si="8"/>
        <v>6050000</v>
      </c>
      <c r="N73" s="9">
        <v>0</v>
      </c>
      <c r="O73" s="9">
        <v>6050000</v>
      </c>
      <c r="P73" s="9">
        <v>0</v>
      </c>
      <c r="Q73" s="9">
        <v>0</v>
      </c>
      <c r="R73" s="9">
        <v>0</v>
      </c>
      <c r="S73" s="9">
        <f t="shared" si="5"/>
        <v>5913716.6224950003</v>
      </c>
      <c r="T73" s="9">
        <f t="shared" si="5"/>
        <v>0</v>
      </c>
      <c r="U73" s="9">
        <f t="shared" si="5"/>
        <v>5913716.6224950003</v>
      </c>
      <c r="V73" s="9">
        <f t="shared" si="7"/>
        <v>0</v>
      </c>
      <c r="W73" s="9">
        <f t="shared" si="7"/>
        <v>0</v>
      </c>
      <c r="X73" s="9">
        <f t="shared" si="7"/>
        <v>0</v>
      </c>
      <c r="Y73" s="9">
        <f t="shared" si="6"/>
        <v>136283.37750499975</v>
      </c>
      <c r="Z73" s="9">
        <f t="shared" si="6"/>
        <v>0</v>
      </c>
      <c r="AA73" s="9">
        <f t="shared" si="6"/>
        <v>136283.37750499975</v>
      </c>
      <c r="AB73" s="9">
        <f t="shared" si="6"/>
        <v>0</v>
      </c>
      <c r="AC73" s="9">
        <f t="shared" si="6"/>
        <v>0</v>
      </c>
      <c r="AD73" s="9">
        <f t="shared" si="6"/>
        <v>0</v>
      </c>
      <c r="AE73" s="9">
        <v>0</v>
      </c>
      <c r="AF73" s="9">
        <v>0</v>
      </c>
      <c r="AG73" s="9">
        <v>0</v>
      </c>
      <c r="AH73" s="9">
        <v>0</v>
      </c>
      <c r="AI73" s="9">
        <v>0</v>
      </c>
      <c r="AJ73" s="9">
        <v>0</v>
      </c>
      <c r="AK73" s="9">
        <f t="shared" si="4"/>
        <v>6050000</v>
      </c>
      <c r="AL73" s="20">
        <v>2022</v>
      </c>
    </row>
    <row r="74" spans="2:38" ht="55.5" customHeight="1" x14ac:dyDescent="0.25">
      <c r="B74" s="18">
        <v>68</v>
      </c>
      <c r="C74" s="18" t="s">
        <v>211</v>
      </c>
      <c r="D74" s="18" t="s">
        <v>214</v>
      </c>
      <c r="E74" s="18" t="s">
        <v>215</v>
      </c>
      <c r="F74" s="18">
        <v>45</v>
      </c>
      <c r="G74" s="18" t="s">
        <v>56</v>
      </c>
      <c r="H74" s="18">
        <v>3109</v>
      </c>
      <c r="I74" s="19">
        <v>767.7</v>
      </c>
      <c r="J74" s="19">
        <v>190</v>
      </c>
      <c r="K74" s="19" t="s">
        <v>28</v>
      </c>
      <c r="L74" s="18" t="s">
        <v>213</v>
      </c>
      <c r="M74" s="9">
        <f t="shared" si="8"/>
        <v>6050000</v>
      </c>
      <c r="N74" s="9">
        <v>0</v>
      </c>
      <c r="O74" s="9">
        <v>6050000</v>
      </c>
      <c r="P74" s="9">
        <v>0</v>
      </c>
      <c r="Q74" s="9">
        <v>0</v>
      </c>
      <c r="R74" s="9">
        <v>0</v>
      </c>
      <c r="S74" s="9">
        <f t="shared" si="5"/>
        <v>5913716.6224950003</v>
      </c>
      <c r="T74" s="9">
        <f t="shared" si="5"/>
        <v>0</v>
      </c>
      <c r="U74" s="9">
        <f t="shared" si="5"/>
        <v>5913716.6224950003</v>
      </c>
      <c r="V74" s="9">
        <f t="shared" si="7"/>
        <v>0</v>
      </c>
      <c r="W74" s="9">
        <f t="shared" si="7"/>
        <v>0</v>
      </c>
      <c r="X74" s="9">
        <f t="shared" si="7"/>
        <v>0</v>
      </c>
      <c r="Y74" s="9">
        <f t="shared" si="6"/>
        <v>136283.37750499975</v>
      </c>
      <c r="Z74" s="9">
        <f t="shared" si="6"/>
        <v>0</v>
      </c>
      <c r="AA74" s="9">
        <f t="shared" si="6"/>
        <v>136283.37750499975</v>
      </c>
      <c r="AB74" s="9">
        <f t="shared" si="6"/>
        <v>0</v>
      </c>
      <c r="AC74" s="9">
        <f t="shared" si="6"/>
        <v>0</v>
      </c>
      <c r="AD74" s="9">
        <f t="shared" si="6"/>
        <v>0</v>
      </c>
      <c r="AE74" s="9">
        <v>0</v>
      </c>
      <c r="AF74" s="9">
        <v>0</v>
      </c>
      <c r="AG74" s="9">
        <v>0</v>
      </c>
      <c r="AH74" s="9">
        <v>0</v>
      </c>
      <c r="AI74" s="9">
        <v>0</v>
      </c>
      <c r="AJ74" s="9">
        <v>0</v>
      </c>
      <c r="AK74" s="9">
        <f t="shared" ref="AK74:AK104" si="9">S74+Y74+AE74</f>
        <v>6050000</v>
      </c>
      <c r="AL74" s="20">
        <v>2022</v>
      </c>
    </row>
    <row r="75" spans="2:38" ht="55.5" customHeight="1" x14ac:dyDescent="0.25">
      <c r="B75" s="18">
        <v>69</v>
      </c>
      <c r="C75" s="18" t="s">
        <v>211</v>
      </c>
      <c r="D75" s="18" t="s">
        <v>216</v>
      </c>
      <c r="E75" s="18" t="s">
        <v>217</v>
      </c>
      <c r="F75" s="18">
        <v>52.25</v>
      </c>
      <c r="G75" s="18" t="s">
        <v>56</v>
      </c>
      <c r="H75" s="18">
        <v>5711</v>
      </c>
      <c r="I75" s="19">
        <v>383</v>
      </c>
      <c r="J75" s="19">
        <v>300</v>
      </c>
      <c r="K75" s="19" t="s">
        <v>28</v>
      </c>
      <c r="L75" s="18" t="s">
        <v>213</v>
      </c>
      <c r="M75" s="9">
        <f t="shared" si="8"/>
        <v>8800000</v>
      </c>
      <c r="N75" s="9">
        <v>0</v>
      </c>
      <c r="O75" s="9">
        <v>8800000</v>
      </c>
      <c r="P75" s="9">
        <v>0</v>
      </c>
      <c r="Q75" s="9">
        <v>0</v>
      </c>
      <c r="R75" s="9">
        <v>0</v>
      </c>
      <c r="S75" s="9">
        <f t="shared" si="5"/>
        <v>8601769.6327199992</v>
      </c>
      <c r="T75" s="9">
        <f t="shared" si="5"/>
        <v>0</v>
      </c>
      <c r="U75" s="9">
        <f t="shared" si="5"/>
        <v>8601769.6327199992</v>
      </c>
      <c r="V75" s="9">
        <f t="shared" si="7"/>
        <v>0</v>
      </c>
      <c r="W75" s="9">
        <f t="shared" si="7"/>
        <v>0</v>
      </c>
      <c r="X75" s="9">
        <f t="shared" si="7"/>
        <v>0</v>
      </c>
      <c r="Y75" s="9">
        <f t="shared" si="6"/>
        <v>198230.36728000082</v>
      </c>
      <c r="Z75" s="9">
        <f t="shared" si="6"/>
        <v>0</v>
      </c>
      <c r="AA75" s="9">
        <f t="shared" si="6"/>
        <v>198230.36728000082</v>
      </c>
      <c r="AB75" s="9">
        <f t="shared" si="6"/>
        <v>0</v>
      </c>
      <c r="AC75" s="9">
        <f t="shared" si="6"/>
        <v>0</v>
      </c>
      <c r="AD75" s="9">
        <f t="shared" si="6"/>
        <v>0</v>
      </c>
      <c r="AE75" s="9">
        <v>0</v>
      </c>
      <c r="AF75" s="9">
        <v>0</v>
      </c>
      <c r="AG75" s="9">
        <v>0</v>
      </c>
      <c r="AH75" s="9">
        <v>0</v>
      </c>
      <c r="AI75" s="9">
        <v>0</v>
      </c>
      <c r="AJ75" s="9">
        <v>0</v>
      </c>
      <c r="AK75" s="9">
        <f t="shared" si="9"/>
        <v>8800000</v>
      </c>
      <c r="AL75" s="20">
        <v>2022</v>
      </c>
    </row>
    <row r="76" spans="2:38" ht="55.5" customHeight="1" x14ac:dyDescent="0.25">
      <c r="B76" s="18">
        <v>70</v>
      </c>
      <c r="C76" s="18" t="s">
        <v>211</v>
      </c>
      <c r="D76" s="18" t="s">
        <v>218</v>
      </c>
      <c r="E76" s="18" t="s">
        <v>219</v>
      </c>
      <c r="F76" s="18">
        <v>48.43</v>
      </c>
      <c r="G76" s="18" t="s">
        <v>56</v>
      </c>
      <c r="H76" s="18">
        <v>5711</v>
      </c>
      <c r="I76" s="19">
        <v>3699</v>
      </c>
      <c r="J76" s="19">
        <v>300</v>
      </c>
      <c r="K76" s="19" t="s">
        <v>28</v>
      </c>
      <c r="L76" s="18" t="s">
        <v>220</v>
      </c>
      <c r="M76" s="9">
        <f t="shared" si="8"/>
        <v>4400000</v>
      </c>
      <c r="N76" s="9">
        <v>0</v>
      </c>
      <c r="O76" s="9">
        <v>4400000</v>
      </c>
      <c r="P76" s="9">
        <v>0</v>
      </c>
      <c r="Q76" s="9">
        <v>0</v>
      </c>
      <c r="R76" s="9">
        <v>0</v>
      </c>
      <c r="S76" s="9">
        <f t="shared" si="5"/>
        <v>4300884.8163599996</v>
      </c>
      <c r="T76" s="9">
        <f t="shared" si="5"/>
        <v>0</v>
      </c>
      <c r="U76" s="9">
        <f t="shared" si="5"/>
        <v>4300884.8163599996</v>
      </c>
      <c r="V76" s="9">
        <f t="shared" si="7"/>
        <v>0</v>
      </c>
      <c r="W76" s="9">
        <f t="shared" si="7"/>
        <v>0</v>
      </c>
      <c r="X76" s="9">
        <f t="shared" si="7"/>
        <v>0</v>
      </c>
      <c r="Y76" s="9">
        <f t="shared" si="6"/>
        <v>99115.18364000041</v>
      </c>
      <c r="Z76" s="9">
        <f t="shared" si="6"/>
        <v>0</v>
      </c>
      <c r="AA76" s="9">
        <f t="shared" si="6"/>
        <v>99115.18364000041</v>
      </c>
      <c r="AB76" s="9">
        <f t="shared" si="6"/>
        <v>0</v>
      </c>
      <c r="AC76" s="9">
        <f t="shared" si="6"/>
        <v>0</v>
      </c>
      <c r="AD76" s="9">
        <f t="shared" si="6"/>
        <v>0</v>
      </c>
      <c r="AE76" s="9">
        <v>0</v>
      </c>
      <c r="AF76" s="9">
        <v>0</v>
      </c>
      <c r="AG76" s="9">
        <v>0</v>
      </c>
      <c r="AH76" s="9">
        <v>0</v>
      </c>
      <c r="AI76" s="9">
        <v>0</v>
      </c>
      <c r="AJ76" s="9">
        <v>0</v>
      </c>
      <c r="AK76" s="9">
        <f t="shared" si="9"/>
        <v>4400000</v>
      </c>
      <c r="AL76" s="20">
        <v>2022</v>
      </c>
    </row>
    <row r="77" spans="2:38" ht="55.5" customHeight="1" x14ac:dyDescent="0.25">
      <c r="B77" s="18">
        <v>71</v>
      </c>
      <c r="C77" s="18" t="s">
        <v>211</v>
      </c>
      <c r="D77" s="18" t="s">
        <v>221</v>
      </c>
      <c r="E77" s="18" t="s">
        <v>222</v>
      </c>
      <c r="F77" s="18">
        <v>41</v>
      </c>
      <c r="G77" s="18" t="s">
        <v>56</v>
      </c>
      <c r="H77" s="18">
        <v>1357</v>
      </c>
      <c r="I77" s="19">
        <v>562</v>
      </c>
      <c r="J77" s="19">
        <v>50</v>
      </c>
      <c r="K77" s="19" t="s">
        <v>28</v>
      </c>
      <c r="L77" s="18" t="s">
        <v>213</v>
      </c>
      <c r="M77" s="9">
        <f t="shared" si="8"/>
        <v>8200000</v>
      </c>
      <c r="N77" s="9">
        <v>0</v>
      </c>
      <c r="O77" s="9">
        <v>0</v>
      </c>
      <c r="P77" s="9">
        <f>8200*1000</f>
        <v>8200000</v>
      </c>
      <c r="Q77" s="9">
        <v>0</v>
      </c>
      <c r="R77" s="9">
        <v>0</v>
      </c>
      <c r="S77" s="9">
        <f t="shared" si="5"/>
        <v>8015285.3395799994</v>
      </c>
      <c r="T77" s="9">
        <f t="shared" si="5"/>
        <v>0</v>
      </c>
      <c r="U77" s="9">
        <f t="shared" si="5"/>
        <v>0</v>
      </c>
      <c r="V77" s="9">
        <f t="shared" si="7"/>
        <v>8015285.3395799994</v>
      </c>
      <c r="W77" s="9">
        <f t="shared" si="7"/>
        <v>0</v>
      </c>
      <c r="X77" s="9">
        <f t="shared" si="7"/>
        <v>0</v>
      </c>
      <c r="Y77" s="9">
        <f t="shared" si="6"/>
        <v>184714.66042000055</v>
      </c>
      <c r="Z77" s="9">
        <f t="shared" si="6"/>
        <v>0</v>
      </c>
      <c r="AA77" s="9">
        <f t="shared" si="6"/>
        <v>0</v>
      </c>
      <c r="AB77" s="9">
        <f t="shared" si="6"/>
        <v>184714.66042000055</v>
      </c>
      <c r="AC77" s="9">
        <f t="shared" si="6"/>
        <v>0</v>
      </c>
      <c r="AD77" s="9">
        <f t="shared" si="6"/>
        <v>0</v>
      </c>
      <c r="AE77" s="9">
        <v>0</v>
      </c>
      <c r="AF77" s="9">
        <v>0</v>
      </c>
      <c r="AG77" s="9">
        <v>0</v>
      </c>
      <c r="AH77" s="9">
        <v>0</v>
      </c>
      <c r="AI77" s="9">
        <v>0</v>
      </c>
      <c r="AJ77" s="9">
        <v>0</v>
      </c>
      <c r="AK77" s="9">
        <f t="shared" si="9"/>
        <v>8200000</v>
      </c>
      <c r="AL77" s="20">
        <v>2023</v>
      </c>
    </row>
    <row r="78" spans="2:38" ht="63" customHeight="1" x14ac:dyDescent="0.25">
      <c r="B78" s="18">
        <v>72</v>
      </c>
      <c r="C78" s="18" t="s">
        <v>223</v>
      </c>
      <c r="D78" s="18" t="s">
        <v>224</v>
      </c>
      <c r="E78" s="18" t="s">
        <v>225</v>
      </c>
      <c r="F78" s="18">
        <v>60</v>
      </c>
      <c r="G78" s="18" t="s">
        <v>56</v>
      </c>
      <c r="H78" s="18">
        <v>7760</v>
      </c>
      <c r="I78" s="19">
        <v>2100.5</v>
      </c>
      <c r="J78" s="19">
        <v>100</v>
      </c>
      <c r="K78" s="19" t="s">
        <v>28</v>
      </c>
      <c r="L78" s="18" t="s">
        <v>226</v>
      </c>
      <c r="M78" s="9">
        <f t="shared" si="8"/>
        <v>4600000</v>
      </c>
      <c r="N78" s="9">
        <v>0</v>
      </c>
      <c r="O78" s="9">
        <v>0</v>
      </c>
      <c r="P78" s="9">
        <v>0</v>
      </c>
      <c r="Q78" s="9">
        <v>4600000</v>
      </c>
      <c r="R78" s="9">
        <v>0</v>
      </c>
      <c r="S78" s="9">
        <f t="shared" si="5"/>
        <v>4496379.5807400001</v>
      </c>
      <c r="T78" s="9">
        <f t="shared" si="5"/>
        <v>0</v>
      </c>
      <c r="U78" s="9">
        <f t="shared" si="5"/>
        <v>0</v>
      </c>
      <c r="V78" s="9">
        <f t="shared" si="7"/>
        <v>0</v>
      </c>
      <c r="W78" s="9">
        <f t="shared" si="7"/>
        <v>4496379.5807400001</v>
      </c>
      <c r="X78" s="9">
        <f t="shared" si="7"/>
        <v>0</v>
      </c>
      <c r="Y78" s="9">
        <f t="shared" si="6"/>
        <v>103620.41925999988</v>
      </c>
      <c r="Z78" s="9">
        <f t="shared" si="6"/>
        <v>0</v>
      </c>
      <c r="AA78" s="9">
        <f t="shared" si="6"/>
        <v>0</v>
      </c>
      <c r="AB78" s="9">
        <f t="shared" si="6"/>
        <v>0</v>
      </c>
      <c r="AC78" s="9">
        <f t="shared" si="6"/>
        <v>103620.41925999988</v>
      </c>
      <c r="AD78" s="9">
        <f t="shared" si="6"/>
        <v>0</v>
      </c>
      <c r="AE78" s="9">
        <v>0</v>
      </c>
      <c r="AF78" s="9">
        <v>0</v>
      </c>
      <c r="AG78" s="9">
        <v>0</v>
      </c>
      <c r="AH78" s="9">
        <v>0</v>
      </c>
      <c r="AI78" s="9">
        <v>0</v>
      </c>
      <c r="AJ78" s="9">
        <v>0</v>
      </c>
      <c r="AK78" s="9">
        <f t="shared" si="9"/>
        <v>4600000</v>
      </c>
      <c r="AL78" s="20">
        <v>2024</v>
      </c>
    </row>
    <row r="79" spans="2:38" ht="55.5" customHeight="1" x14ac:dyDescent="0.25">
      <c r="B79" s="18">
        <v>73</v>
      </c>
      <c r="C79" s="18" t="s">
        <v>223</v>
      </c>
      <c r="D79" s="18" t="s">
        <v>102</v>
      </c>
      <c r="E79" s="29" t="s">
        <v>227</v>
      </c>
      <c r="F79" s="29">
        <v>42</v>
      </c>
      <c r="G79" s="25" t="s">
        <v>78</v>
      </c>
      <c r="H79" s="18">
        <v>3936</v>
      </c>
      <c r="I79" s="27">
        <v>1100</v>
      </c>
      <c r="J79" s="27">
        <v>136</v>
      </c>
      <c r="K79" s="19" t="s">
        <v>28</v>
      </c>
      <c r="L79" s="25"/>
      <c r="M79" s="9">
        <f t="shared" si="8"/>
        <v>21000000</v>
      </c>
      <c r="N79" s="9">
        <v>0</v>
      </c>
      <c r="O79" s="28">
        <v>21000000</v>
      </c>
      <c r="P79" s="9">
        <v>0</v>
      </c>
      <c r="Q79" s="9">
        <v>0</v>
      </c>
      <c r="R79" s="9">
        <v>0</v>
      </c>
      <c r="S79" s="9">
        <f t="shared" si="5"/>
        <v>20526950.2599</v>
      </c>
      <c r="T79" s="9">
        <f t="shared" si="5"/>
        <v>0</v>
      </c>
      <c r="U79" s="9">
        <f t="shared" si="5"/>
        <v>20526950.2599</v>
      </c>
      <c r="V79" s="9">
        <f t="shared" si="7"/>
        <v>0</v>
      </c>
      <c r="W79" s="9">
        <f t="shared" si="7"/>
        <v>0</v>
      </c>
      <c r="X79" s="9">
        <f t="shared" si="7"/>
        <v>0</v>
      </c>
      <c r="Y79" s="9">
        <f t="shared" si="6"/>
        <v>473049.74010000005</v>
      </c>
      <c r="Z79" s="9">
        <f t="shared" si="6"/>
        <v>0</v>
      </c>
      <c r="AA79" s="9">
        <f t="shared" si="6"/>
        <v>473049.74010000005</v>
      </c>
      <c r="AB79" s="9">
        <f t="shared" si="6"/>
        <v>0</v>
      </c>
      <c r="AC79" s="9">
        <f t="shared" si="6"/>
        <v>0</v>
      </c>
      <c r="AD79" s="9">
        <f t="shared" si="6"/>
        <v>0</v>
      </c>
      <c r="AE79" s="9">
        <v>0</v>
      </c>
      <c r="AF79" s="9">
        <v>0</v>
      </c>
      <c r="AG79" s="9">
        <v>0</v>
      </c>
      <c r="AH79" s="9">
        <v>0</v>
      </c>
      <c r="AI79" s="9">
        <v>0</v>
      </c>
      <c r="AJ79" s="9">
        <v>0</v>
      </c>
      <c r="AK79" s="9">
        <f t="shared" si="9"/>
        <v>21000000</v>
      </c>
      <c r="AL79" s="20">
        <v>2022</v>
      </c>
    </row>
    <row r="80" spans="2:38" ht="55.5" customHeight="1" x14ac:dyDescent="0.25">
      <c r="B80" s="18">
        <v>74</v>
      </c>
      <c r="C80" s="18" t="s">
        <v>34</v>
      </c>
      <c r="D80" s="18" t="s">
        <v>88</v>
      </c>
      <c r="E80" s="18" t="s">
        <v>228</v>
      </c>
      <c r="F80" s="18">
        <v>41</v>
      </c>
      <c r="G80" s="18" t="s">
        <v>56</v>
      </c>
      <c r="H80" s="18">
        <v>6707</v>
      </c>
      <c r="I80" s="19">
        <v>1743.6</v>
      </c>
      <c r="J80" s="27">
        <v>70</v>
      </c>
      <c r="K80" s="19" t="s">
        <v>28</v>
      </c>
      <c r="L80" s="18" t="s">
        <v>229</v>
      </c>
      <c r="M80" s="9">
        <f t="shared" si="8"/>
        <v>10100000</v>
      </c>
      <c r="N80" s="9">
        <v>0</v>
      </c>
      <c r="O80" s="9">
        <v>10100000</v>
      </c>
      <c r="P80" s="9">
        <v>0</v>
      </c>
      <c r="Q80" s="9">
        <v>0</v>
      </c>
      <c r="R80" s="9">
        <v>0</v>
      </c>
      <c r="S80" s="9">
        <f t="shared" si="5"/>
        <v>9872485.6011899989</v>
      </c>
      <c r="T80" s="9">
        <f t="shared" si="5"/>
        <v>0</v>
      </c>
      <c r="U80" s="9">
        <f t="shared" si="5"/>
        <v>9872485.6011899989</v>
      </c>
      <c r="V80" s="9">
        <f t="shared" si="7"/>
        <v>0</v>
      </c>
      <c r="W80" s="9">
        <f t="shared" si="7"/>
        <v>0</v>
      </c>
      <c r="X80" s="9">
        <f t="shared" si="7"/>
        <v>0</v>
      </c>
      <c r="Y80" s="9">
        <f t="shared" si="6"/>
        <v>227514.39881000109</v>
      </c>
      <c r="Z80" s="9">
        <f t="shared" si="6"/>
        <v>0</v>
      </c>
      <c r="AA80" s="9">
        <f t="shared" si="6"/>
        <v>227514.39881000109</v>
      </c>
      <c r="AB80" s="9">
        <f t="shared" si="6"/>
        <v>0</v>
      </c>
      <c r="AC80" s="9">
        <f t="shared" si="6"/>
        <v>0</v>
      </c>
      <c r="AD80" s="9">
        <f t="shared" si="6"/>
        <v>0</v>
      </c>
      <c r="AE80" s="9">
        <v>0</v>
      </c>
      <c r="AF80" s="9">
        <v>0</v>
      </c>
      <c r="AG80" s="9">
        <v>0</v>
      </c>
      <c r="AH80" s="9">
        <v>0</v>
      </c>
      <c r="AI80" s="9">
        <v>0</v>
      </c>
      <c r="AJ80" s="9">
        <v>0</v>
      </c>
      <c r="AK80" s="9">
        <f t="shared" si="9"/>
        <v>10100000</v>
      </c>
      <c r="AL80" s="20">
        <v>2022</v>
      </c>
    </row>
    <row r="81" spans="2:38" ht="55.5" customHeight="1" x14ac:dyDescent="0.25">
      <c r="B81" s="18">
        <v>75</v>
      </c>
      <c r="C81" s="18" t="s">
        <v>37</v>
      </c>
      <c r="D81" s="18" t="s">
        <v>230</v>
      </c>
      <c r="E81" s="25" t="s">
        <v>231</v>
      </c>
      <c r="F81" s="25">
        <v>60</v>
      </c>
      <c r="G81" s="18" t="s">
        <v>232</v>
      </c>
      <c r="H81" s="18">
        <v>10860</v>
      </c>
      <c r="I81" s="19">
        <v>3529.5</v>
      </c>
      <c r="J81" s="19">
        <v>270</v>
      </c>
      <c r="K81" s="19" t="s">
        <v>28</v>
      </c>
      <c r="L81" s="18" t="s">
        <v>233</v>
      </c>
      <c r="M81" s="9">
        <f t="shared" si="8"/>
        <v>5000000</v>
      </c>
      <c r="N81" s="9">
        <v>5000000</v>
      </c>
      <c r="O81" s="9">
        <v>0</v>
      </c>
      <c r="P81" s="9">
        <v>0</v>
      </c>
      <c r="Q81" s="9">
        <v>0</v>
      </c>
      <c r="R81" s="9">
        <v>0</v>
      </c>
      <c r="S81" s="9">
        <f t="shared" si="5"/>
        <v>4887369.1095000003</v>
      </c>
      <c r="T81" s="9">
        <f t="shared" si="5"/>
        <v>4887369.1095000003</v>
      </c>
      <c r="U81" s="9">
        <f t="shared" si="5"/>
        <v>0</v>
      </c>
      <c r="V81" s="9">
        <f t="shared" si="7"/>
        <v>0</v>
      </c>
      <c r="W81" s="9">
        <f t="shared" si="7"/>
        <v>0</v>
      </c>
      <c r="X81" s="9">
        <f t="shared" si="7"/>
        <v>0</v>
      </c>
      <c r="Y81" s="9">
        <f t="shared" si="6"/>
        <v>112630.89049999975</v>
      </c>
      <c r="Z81" s="9">
        <f t="shared" si="6"/>
        <v>112630.89049999975</v>
      </c>
      <c r="AA81" s="9">
        <f t="shared" si="6"/>
        <v>0</v>
      </c>
      <c r="AB81" s="9">
        <f t="shared" si="6"/>
        <v>0</v>
      </c>
      <c r="AC81" s="9">
        <f t="shared" si="6"/>
        <v>0</v>
      </c>
      <c r="AD81" s="9">
        <f t="shared" si="6"/>
        <v>0</v>
      </c>
      <c r="AE81" s="9">
        <v>0</v>
      </c>
      <c r="AF81" s="9">
        <v>0</v>
      </c>
      <c r="AG81" s="9">
        <v>0</v>
      </c>
      <c r="AH81" s="9">
        <v>0</v>
      </c>
      <c r="AI81" s="9">
        <v>0</v>
      </c>
      <c r="AJ81" s="9">
        <v>0</v>
      </c>
      <c r="AK81" s="9">
        <f t="shared" si="9"/>
        <v>5000000</v>
      </c>
      <c r="AL81" s="20">
        <v>2021</v>
      </c>
    </row>
    <row r="82" spans="2:38" ht="55.5" customHeight="1" x14ac:dyDescent="0.25">
      <c r="B82" s="18">
        <v>76</v>
      </c>
      <c r="C82" s="18" t="s">
        <v>37</v>
      </c>
      <c r="D82" s="18" t="s">
        <v>102</v>
      </c>
      <c r="E82" s="25" t="s">
        <v>234</v>
      </c>
      <c r="F82" s="25">
        <v>60</v>
      </c>
      <c r="G82" s="18" t="s">
        <v>232</v>
      </c>
      <c r="H82" s="18">
        <v>10860</v>
      </c>
      <c r="I82" s="19">
        <v>1144.8</v>
      </c>
      <c r="J82" s="19">
        <v>270</v>
      </c>
      <c r="K82" s="19" t="s">
        <v>28</v>
      </c>
      <c r="L82" s="18" t="s">
        <v>235</v>
      </c>
      <c r="M82" s="9">
        <f t="shared" si="8"/>
        <v>4624000</v>
      </c>
      <c r="N82" s="9">
        <v>4624000</v>
      </c>
      <c r="O82" s="9">
        <v>0</v>
      </c>
      <c r="P82" s="9">
        <v>0</v>
      </c>
      <c r="Q82" s="9">
        <v>0</v>
      </c>
      <c r="R82" s="9">
        <v>0</v>
      </c>
      <c r="S82" s="9">
        <f t="shared" si="5"/>
        <v>4519838.9524656003</v>
      </c>
      <c r="T82" s="9">
        <f t="shared" si="5"/>
        <v>4519838.9524656003</v>
      </c>
      <c r="U82" s="9">
        <f t="shared" si="5"/>
        <v>0</v>
      </c>
      <c r="V82" s="9">
        <f t="shared" si="7"/>
        <v>0</v>
      </c>
      <c r="W82" s="9">
        <f t="shared" si="7"/>
        <v>0</v>
      </c>
      <c r="X82" s="9">
        <f t="shared" si="7"/>
        <v>0</v>
      </c>
      <c r="Y82" s="9">
        <f t="shared" si="6"/>
        <v>104161.04753439967</v>
      </c>
      <c r="Z82" s="9">
        <f t="shared" si="6"/>
        <v>104161.04753439967</v>
      </c>
      <c r="AA82" s="9">
        <f t="shared" si="6"/>
        <v>0</v>
      </c>
      <c r="AB82" s="9">
        <f t="shared" si="6"/>
        <v>0</v>
      </c>
      <c r="AC82" s="9">
        <f t="shared" si="6"/>
        <v>0</v>
      </c>
      <c r="AD82" s="9">
        <f t="shared" si="6"/>
        <v>0</v>
      </c>
      <c r="AE82" s="9">
        <v>0</v>
      </c>
      <c r="AF82" s="9">
        <v>0</v>
      </c>
      <c r="AG82" s="9">
        <v>0</v>
      </c>
      <c r="AH82" s="9">
        <v>0</v>
      </c>
      <c r="AI82" s="9">
        <v>0</v>
      </c>
      <c r="AJ82" s="9">
        <v>0</v>
      </c>
      <c r="AK82" s="9">
        <f t="shared" si="9"/>
        <v>4624000</v>
      </c>
      <c r="AL82" s="20">
        <v>2021</v>
      </c>
    </row>
    <row r="83" spans="2:38" ht="55.5" customHeight="1" x14ac:dyDescent="0.25">
      <c r="B83" s="18">
        <v>77</v>
      </c>
      <c r="C83" s="18" t="s">
        <v>37</v>
      </c>
      <c r="D83" s="18" t="s">
        <v>91</v>
      </c>
      <c r="E83" s="18" t="s">
        <v>236</v>
      </c>
      <c r="F83" s="58">
        <v>80</v>
      </c>
      <c r="G83" s="18" t="s">
        <v>78</v>
      </c>
      <c r="H83" s="18">
        <v>347</v>
      </c>
      <c r="I83" s="30">
        <v>189.6</v>
      </c>
      <c r="J83" s="19">
        <v>15</v>
      </c>
      <c r="K83" s="19" t="s">
        <v>28</v>
      </c>
      <c r="L83" s="18"/>
      <c r="M83" s="9">
        <f t="shared" si="8"/>
        <v>1100000</v>
      </c>
      <c r="N83" s="9">
        <v>0</v>
      </c>
      <c r="O83" s="9">
        <v>1100000</v>
      </c>
      <c r="P83" s="9">
        <v>0</v>
      </c>
      <c r="Q83" s="9">
        <v>0</v>
      </c>
      <c r="R83" s="9">
        <v>0</v>
      </c>
      <c r="S83" s="9">
        <f t="shared" si="5"/>
        <v>1075221.2040899999</v>
      </c>
      <c r="T83" s="9">
        <f t="shared" si="5"/>
        <v>0</v>
      </c>
      <c r="U83" s="9">
        <f t="shared" si="5"/>
        <v>1075221.2040899999</v>
      </c>
      <c r="V83" s="9">
        <f t="shared" si="7"/>
        <v>0</v>
      </c>
      <c r="W83" s="9">
        <f t="shared" si="7"/>
        <v>0</v>
      </c>
      <c r="X83" s="9">
        <f t="shared" si="7"/>
        <v>0</v>
      </c>
      <c r="Y83" s="9">
        <f t="shared" si="6"/>
        <v>24778.795910000103</v>
      </c>
      <c r="Z83" s="9">
        <f t="shared" si="6"/>
        <v>0</v>
      </c>
      <c r="AA83" s="9">
        <f t="shared" si="6"/>
        <v>24778.795910000103</v>
      </c>
      <c r="AB83" s="9">
        <f t="shared" si="6"/>
        <v>0</v>
      </c>
      <c r="AC83" s="9">
        <f t="shared" si="6"/>
        <v>0</v>
      </c>
      <c r="AD83" s="9">
        <f t="shared" si="6"/>
        <v>0</v>
      </c>
      <c r="AE83" s="9">
        <v>0</v>
      </c>
      <c r="AF83" s="9">
        <v>0</v>
      </c>
      <c r="AG83" s="9">
        <v>0</v>
      </c>
      <c r="AH83" s="9">
        <v>0</v>
      </c>
      <c r="AI83" s="9">
        <v>0</v>
      </c>
      <c r="AJ83" s="9">
        <v>0</v>
      </c>
      <c r="AK83" s="9">
        <f t="shared" si="9"/>
        <v>1100000</v>
      </c>
      <c r="AL83" s="20">
        <v>2022</v>
      </c>
    </row>
    <row r="84" spans="2:38" ht="55.5" customHeight="1" x14ac:dyDescent="0.25">
      <c r="B84" s="18">
        <v>78</v>
      </c>
      <c r="C84" s="18" t="s">
        <v>37</v>
      </c>
      <c r="D84" s="18" t="s">
        <v>91</v>
      </c>
      <c r="E84" s="18" t="s">
        <v>237</v>
      </c>
      <c r="F84" s="18">
        <v>44.75</v>
      </c>
      <c r="G84" s="18" t="s">
        <v>78</v>
      </c>
      <c r="H84" s="18">
        <v>272</v>
      </c>
      <c r="I84" s="30">
        <v>122.5</v>
      </c>
      <c r="J84" s="19">
        <v>15</v>
      </c>
      <c r="K84" s="19" t="s">
        <v>28</v>
      </c>
      <c r="L84" s="18"/>
      <c r="M84" s="9">
        <f t="shared" si="8"/>
        <v>1000000</v>
      </c>
      <c r="N84" s="9">
        <v>0</v>
      </c>
      <c r="O84" s="9">
        <v>0</v>
      </c>
      <c r="P84" s="9">
        <f>1000*1000</f>
        <v>1000000</v>
      </c>
      <c r="Q84" s="9">
        <v>0</v>
      </c>
      <c r="R84" s="9">
        <v>0</v>
      </c>
      <c r="S84" s="9">
        <f t="shared" si="5"/>
        <v>977473.82189999998</v>
      </c>
      <c r="T84" s="9">
        <f t="shared" si="5"/>
        <v>0</v>
      </c>
      <c r="U84" s="9">
        <f t="shared" si="5"/>
        <v>0</v>
      </c>
      <c r="V84" s="9">
        <f t="shared" si="7"/>
        <v>977473.82189999998</v>
      </c>
      <c r="W84" s="9">
        <f t="shared" si="7"/>
        <v>0</v>
      </c>
      <c r="X84" s="9">
        <f t="shared" si="7"/>
        <v>0</v>
      </c>
      <c r="Y84" s="9">
        <f t="shared" si="6"/>
        <v>22526.178100000019</v>
      </c>
      <c r="Z84" s="9">
        <f t="shared" si="6"/>
        <v>0</v>
      </c>
      <c r="AA84" s="9">
        <f t="shared" si="6"/>
        <v>0</v>
      </c>
      <c r="AB84" s="9">
        <f t="shared" si="6"/>
        <v>22526.178100000019</v>
      </c>
      <c r="AC84" s="9">
        <f t="shared" si="6"/>
        <v>0</v>
      </c>
      <c r="AD84" s="9">
        <f t="shared" si="6"/>
        <v>0</v>
      </c>
      <c r="AE84" s="9">
        <v>0</v>
      </c>
      <c r="AF84" s="9">
        <v>0</v>
      </c>
      <c r="AG84" s="9">
        <v>0</v>
      </c>
      <c r="AH84" s="9">
        <v>0</v>
      </c>
      <c r="AI84" s="9">
        <v>0</v>
      </c>
      <c r="AJ84" s="9">
        <v>0</v>
      </c>
      <c r="AK84" s="9">
        <f t="shared" si="9"/>
        <v>1000000</v>
      </c>
      <c r="AL84" s="20">
        <v>2023</v>
      </c>
    </row>
    <row r="85" spans="2:38" ht="55.5" customHeight="1" x14ac:dyDescent="0.25">
      <c r="B85" s="18">
        <v>79</v>
      </c>
      <c r="C85" s="18" t="s">
        <v>37</v>
      </c>
      <c r="D85" s="18" t="s">
        <v>58</v>
      </c>
      <c r="E85" s="18" t="s">
        <v>238</v>
      </c>
      <c r="F85" s="18">
        <v>45</v>
      </c>
      <c r="G85" s="18" t="s">
        <v>232</v>
      </c>
      <c r="H85" s="18">
        <v>5430</v>
      </c>
      <c r="I85" s="30">
        <v>121</v>
      </c>
      <c r="J85" s="19">
        <v>20</v>
      </c>
      <c r="K85" s="19" t="s">
        <v>28</v>
      </c>
      <c r="L85" s="18" t="s">
        <v>190</v>
      </c>
      <c r="M85" s="9">
        <f t="shared" si="8"/>
        <v>200000</v>
      </c>
      <c r="N85" s="9">
        <v>0</v>
      </c>
      <c r="O85" s="9">
        <v>0</v>
      </c>
      <c r="P85" s="9">
        <f>200*1000</f>
        <v>200000</v>
      </c>
      <c r="Q85" s="9">
        <v>0</v>
      </c>
      <c r="R85" s="9">
        <v>0</v>
      </c>
      <c r="S85" s="9">
        <f t="shared" si="5"/>
        <v>195494.76438000001</v>
      </c>
      <c r="T85" s="9">
        <f t="shared" si="5"/>
        <v>0</v>
      </c>
      <c r="U85" s="9">
        <f t="shared" si="5"/>
        <v>0</v>
      </c>
      <c r="V85" s="9">
        <f t="shared" si="7"/>
        <v>195494.76438000001</v>
      </c>
      <c r="W85" s="9">
        <f t="shared" si="7"/>
        <v>0</v>
      </c>
      <c r="X85" s="9">
        <f t="shared" si="7"/>
        <v>0</v>
      </c>
      <c r="Y85" s="9">
        <f t="shared" si="6"/>
        <v>4505.2356199999922</v>
      </c>
      <c r="Z85" s="9">
        <f t="shared" si="6"/>
        <v>0</v>
      </c>
      <c r="AA85" s="9">
        <f t="shared" si="6"/>
        <v>0</v>
      </c>
      <c r="AB85" s="9">
        <f t="shared" si="6"/>
        <v>4505.2356199999922</v>
      </c>
      <c r="AC85" s="9">
        <f t="shared" si="6"/>
        <v>0</v>
      </c>
      <c r="AD85" s="9">
        <f t="shared" si="6"/>
        <v>0</v>
      </c>
      <c r="AE85" s="9">
        <v>0</v>
      </c>
      <c r="AF85" s="9">
        <v>0</v>
      </c>
      <c r="AG85" s="9">
        <v>0</v>
      </c>
      <c r="AH85" s="9">
        <v>0</v>
      </c>
      <c r="AI85" s="9">
        <v>0</v>
      </c>
      <c r="AJ85" s="9">
        <v>0</v>
      </c>
      <c r="AK85" s="9">
        <f t="shared" si="9"/>
        <v>200000</v>
      </c>
      <c r="AL85" s="20">
        <v>2023</v>
      </c>
    </row>
    <row r="86" spans="2:38" ht="55.5" customHeight="1" x14ac:dyDescent="0.25">
      <c r="B86" s="18">
        <v>80</v>
      </c>
      <c r="C86" s="18" t="s">
        <v>239</v>
      </c>
      <c r="D86" s="18" t="s">
        <v>54</v>
      </c>
      <c r="E86" s="18" t="s">
        <v>240</v>
      </c>
      <c r="F86" s="18">
        <v>58</v>
      </c>
      <c r="G86" s="18" t="s">
        <v>78</v>
      </c>
      <c r="H86" s="18">
        <v>12347</v>
      </c>
      <c r="I86" s="19">
        <v>4740</v>
      </c>
      <c r="J86" s="19">
        <v>375</v>
      </c>
      <c r="K86" s="19" t="s">
        <v>28</v>
      </c>
      <c r="L86" s="18"/>
      <c r="M86" s="9">
        <f t="shared" si="8"/>
        <v>51800000</v>
      </c>
      <c r="N86" s="9">
        <v>3000000</v>
      </c>
      <c r="O86" s="9">
        <v>48800000</v>
      </c>
      <c r="P86" s="9">
        <v>0</v>
      </c>
      <c r="Q86" s="9">
        <v>0</v>
      </c>
      <c r="R86" s="9">
        <v>0</v>
      </c>
      <c r="S86" s="9">
        <f t="shared" si="5"/>
        <v>50633143.974419996</v>
      </c>
      <c r="T86" s="9">
        <f t="shared" si="5"/>
        <v>2932421.4657000001</v>
      </c>
      <c r="U86" s="9">
        <f t="shared" si="5"/>
        <v>47700722.508719996</v>
      </c>
      <c r="V86" s="9">
        <f t="shared" si="7"/>
        <v>0</v>
      </c>
      <c r="W86" s="9">
        <f t="shared" si="7"/>
        <v>0</v>
      </c>
      <c r="X86" s="9">
        <f t="shared" si="7"/>
        <v>0</v>
      </c>
      <c r="Y86" s="9">
        <f t="shared" si="6"/>
        <v>1166856.0255800039</v>
      </c>
      <c r="Z86" s="9">
        <f t="shared" si="6"/>
        <v>67578.534299999941</v>
      </c>
      <c r="AA86" s="9">
        <f t="shared" si="6"/>
        <v>1099277.4912800044</v>
      </c>
      <c r="AB86" s="9">
        <f t="shared" si="6"/>
        <v>0</v>
      </c>
      <c r="AC86" s="9">
        <f t="shared" si="6"/>
        <v>0</v>
      </c>
      <c r="AD86" s="9">
        <f t="shared" si="6"/>
        <v>0</v>
      </c>
      <c r="AE86" s="9">
        <v>0</v>
      </c>
      <c r="AF86" s="9">
        <v>0</v>
      </c>
      <c r="AG86" s="9">
        <v>0</v>
      </c>
      <c r="AH86" s="9">
        <v>0</v>
      </c>
      <c r="AI86" s="9">
        <v>0</v>
      </c>
      <c r="AJ86" s="9">
        <v>0</v>
      </c>
      <c r="AK86" s="9">
        <f t="shared" si="9"/>
        <v>51800000</v>
      </c>
      <c r="AL86" s="20">
        <v>2022</v>
      </c>
    </row>
    <row r="87" spans="2:38" ht="55.5" customHeight="1" x14ac:dyDescent="0.25">
      <c r="B87" s="18">
        <v>81</v>
      </c>
      <c r="C87" s="18" t="s">
        <v>239</v>
      </c>
      <c r="D87" s="18" t="s">
        <v>169</v>
      </c>
      <c r="E87" s="18" t="s">
        <v>241</v>
      </c>
      <c r="F87" s="18">
        <v>68</v>
      </c>
      <c r="G87" s="18" t="s">
        <v>56</v>
      </c>
      <c r="H87" s="18">
        <v>874</v>
      </c>
      <c r="I87" s="19">
        <v>250</v>
      </c>
      <c r="J87" s="19">
        <v>21</v>
      </c>
      <c r="K87" s="19" t="s">
        <v>28</v>
      </c>
      <c r="L87" s="18" t="s">
        <v>242</v>
      </c>
      <c r="M87" s="9">
        <f t="shared" si="8"/>
        <v>936000</v>
      </c>
      <c r="N87" s="9">
        <v>0</v>
      </c>
      <c r="O87" s="9">
        <v>0</v>
      </c>
      <c r="P87" s="9">
        <f>936*1000</f>
        <v>936000</v>
      </c>
      <c r="Q87" s="9">
        <v>0</v>
      </c>
      <c r="R87" s="9">
        <v>0</v>
      </c>
      <c r="S87" s="9">
        <f t="shared" si="5"/>
        <v>914915.49729840003</v>
      </c>
      <c r="T87" s="9">
        <f t="shared" si="5"/>
        <v>0</v>
      </c>
      <c r="U87" s="9">
        <f t="shared" si="5"/>
        <v>0</v>
      </c>
      <c r="V87" s="9">
        <f t="shared" si="7"/>
        <v>914915.49729840003</v>
      </c>
      <c r="W87" s="9">
        <f t="shared" si="7"/>
        <v>0</v>
      </c>
      <c r="X87" s="9">
        <f t="shared" si="7"/>
        <v>0</v>
      </c>
      <c r="Y87" s="9">
        <f t="shared" si="6"/>
        <v>21084.502701599966</v>
      </c>
      <c r="Z87" s="9">
        <f t="shared" si="6"/>
        <v>0</v>
      </c>
      <c r="AA87" s="9">
        <f t="shared" si="6"/>
        <v>0</v>
      </c>
      <c r="AB87" s="9">
        <f t="shared" si="6"/>
        <v>21084.502701599966</v>
      </c>
      <c r="AC87" s="9">
        <f t="shared" si="6"/>
        <v>0</v>
      </c>
      <c r="AD87" s="9">
        <f t="shared" si="6"/>
        <v>0</v>
      </c>
      <c r="AE87" s="9">
        <v>0</v>
      </c>
      <c r="AF87" s="9">
        <v>0</v>
      </c>
      <c r="AG87" s="9">
        <v>0</v>
      </c>
      <c r="AH87" s="9">
        <v>0</v>
      </c>
      <c r="AI87" s="9">
        <v>0</v>
      </c>
      <c r="AJ87" s="9">
        <v>0</v>
      </c>
      <c r="AK87" s="9">
        <f t="shared" si="9"/>
        <v>936000</v>
      </c>
      <c r="AL87" s="20">
        <v>2023</v>
      </c>
    </row>
    <row r="88" spans="2:38" ht="55.5" customHeight="1" x14ac:dyDescent="0.25">
      <c r="B88" s="18">
        <v>82</v>
      </c>
      <c r="C88" s="18" t="s">
        <v>239</v>
      </c>
      <c r="D88" s="18" t="s">
        <v>91</v>
      </c>
      <c r="E88" s="18" t="s">
        <v>243</v>
      </c>
      <c r="F88" s="18">
        <v>70</v>
      </c>
      <c r="G88" s="18" t="s">
        <v>56</v>
      </c>
      <c r="H88" s="18">
        <v>966</v>
      </c>
      <c r="I88" s="19">
        <v>159</v>
      </c>
      <c r="J88" s="19">
        <v>15</v>
      </c>
      <c r="K88" s="19" t="s">
        <v>28</v>
      </c>
      <c r="L88" s="18" t="s">
        <v>244</v>
      </c>
      <c r="M88" s="9">
        <f t="shared" si="8"/>
        <v>910000</v>
      </c>
      <c r="N88" s="9">
        <v>0</v>
      </c>
      <c r="O88" s="9">
        <v>0</v>
      </c>
      <c r="P88" s="9">
        <v>0</v>
      </c>
      <c r="Q88" s="9">
        <v>910000</v>
      </c>
      <c r="R88" s="9">
        <v>0</v>
      </c>
      <c r="S88" s="9">
        <f t="shared" ref="S88:X104" si="10">M88*97.74738219%</f>
        <v>889501.177929</v>
      </c>
      <c r="T88" s="9">
        <f t="shared" si="10"/>
        <v>0</v>
      </c>
      <c r="U88" s="9">
        <f t="shared" si="10"/>
        <v>0</v>
      </c>
      <c r="V88" s="9">
        <f t="shared" si="7"/>
        <v>0</v>
      </c>
      <c r="W88" s="9">
        <f t="shared" si="7"/>
        <v>889501.177929</v>
      </c>
      <c r="X88" s="9">
        <f t="shared" si="7"/>
        <v>0</v>
      </c>
      <c r="Y88" s="9">
        <f t="shared" si="6"/>
        <v>20498.822071000002</v>
      </c>
      <c r="Z88" s="9">
        <f t="shared" si="6"/>
        <v>0</v>
      </c>
      <c r="AA88" s="9">
        <f t="shared" si="6"/>
        <v>0</v>
      </c>
      <c r="AB88" s="9">
        <f t="shared" si="6"/>
        <v>0</v>
      </c>
      <c r="AC88" s="9">
        <f t="shared" si="6"/>
        <v>20498.822071000002</v>
      </c>
      <c r="AD88" s="9">
        <f t="shared" si="6"/>
        <v>0</v>
      </c>
      <c r="AE88" s="9">
        <v>0</v>
      </c>
      <c r="AF88" s="9">
        <v>0</v>
      </c>
      <c r="AG88" s="9">
        <v>0</v>
      </c>
      <c r="AH88" s="9">
        <v>0</v>
      </c>
      <c r="AI88" s="9">
        <v>0</v>
      </c>
      <c r="AJ88" s="9">
        <v>0</v>
      </c>
      <c r="AK88" s="9">
        <f t="shared" si="9"/>
        <v>910000</v>
      </c>
      <c r="AL88" s="20">
        <v>2024</v>
      </c>
    </row>
    <row r="89" spans="2:38" ht="55.5" customHeight="1" x14ac:dyDescent="0.25">
      <c r="B89" s="18">
        <v>83</v>
      </c>
      <c r="C89" s="18" t="s">
        <v>239</v>
      </c>
      <c r="D89" s="18" t="s">
        <v>91</v>
      </c>
      <c r="E89" s="18" t="s">
        <v>245</v>
      </c>
      <c r="F89" s="18">
        <v>71</v>
      </c>
      <c r="G89" s="18" t="s">
        <v>56</v>
      </c>
      <c r="H89" s="18">
        <v>121</v>
      </c>
      <c r="I89" s="19">
        <v>62</v>
      </c>
      <c r="J89" s="19">
        <v>15</v>
      </c>
      <c r="K89" s="19" t="s">
        <v>28</v>
      </c>
      <c r="L89" s="18" t="s">
        <v>246</v>
      </c>
      <c r="M89" s="9">
        <f t="shared" si="8"/>
        <v>2500000</v>
      </c>
      <c r="N89" s="9">
        <v>0</v>
      </c>
      <c r="O89" s="9">
        <v>2500000</v>
      </c>
      <c r="P89" s="9">
        <v>0</v>
      </c>
      <c r="Q89" s="9">
        <v>0</v>
      </c>
      <c r="R89" s="9">
        <v>0</v>
      </c>
      <c r="S89" s="9">
        <f t="shared" si="10"/>
        <v>2443684.5547500001</v>
      </c>
      <c r="T89" s="9">
        <f t="shared" si="10"/>
        <v>0</v>
      </c>
      <c r="U89" s="9">
        <f t="shared" si="10"/>
        <v>2443684.5547500001</v>
      </c>
      <c r="V89" s="9">
        <f t="shared" si="7"/>
        <v>0</v>
      </c>
      <c r="W89" s="9">
        <f t="shared" si="7"/>
        <v>0</v>
      </c>
      <c r="X89" s="9">
        <f t="shared" si="7"/>
        <v>0</v>
      </c>
      <c r="Y89" s="9">
        <f t="shared" si="6"/>
        <v>56315.445249999873</v>
      </c>
      <c r="Z89" s="9">
        <f t="shared" si="6"/>
        <v>0</v>
      </c>
      <c r="AA89" s="9">
        <f t="shared" si="6"/>
        <v>56315.445249999873</v>
      </c>
      <c r="AB89" s="9">
        <f t="shared" si="6"/>
        <v>0</v>
      </c>
      <c r="AC89" s="9">
        <f t="shared" si="6"/>
        <v>0</v>
      </c>
      <c r="AD89" s="9">
        <f t="shared" si="6"/>
        <v>0</v>
      </c>
      <c r="AE89" s="9">
        <v>0</v>
      </c>
      <c r="AF89" s="9">
        <v>0</v>
      </c>
      <c r="AG89" s="9">
        <v>0</v>
      </c>
      <c r="AH89" s="9">
        <v>0</v>
      </c>
      <c r="AI89" s="9">
        <v>0</v>
      </c>
      <c r="AJ89" s="9">
        <v>0</v>
      </c>
      <c r="AK89" s="9">
        <f t="shared" si="9"/>
        <v>2500000</v>
      </c>
      <c r="AL89" s="20">
        <v>2022</v>
      </c>
    </row>
    <row r="90" spans="2:38" ht="55.5" customHeight="1" x14ac:dyDescent="0.25">
      <c r="B90" s="18">
        <v>84</v>
      </c>
      <c r="C90" s="18" t="s">
        <v>239</v>
      </c>
      <c r="D90" s="18" t="s">
        <v>91</v>
      </c>
      <c r="E90" s="18" t="s">
        <v>247</v>
      </c>
      <c r="F90" s="18">
        <v>73</v>
      </c>
      <c r="G90" s="18" t="s">
        <v>56</v>
      </c>
      <c r="H90" s="18">
        <v>209</v>
      </c>
      <c r="I90" s="19">
        <v>76</v>
      </c>
      <c r="J90" s="19">
        <v>15</v>
      </c>
      <c r="K90" s="19" t="s">
        <v>28</v>
      </c>
      <c r="L90" s="18" t="s">
        <v>246</v>
      </c>
      <c r="M90" s="9">
        <f t="shared" si="8"/>
        <v>2290000</v>
      </c>
      <c r="N90" s="9">
        <v>0</v>
      </c>
      <c r="O90" s="9">
        <v>2290000</v>
      </c>
      <c r="P90" s="9">
        <v>0</v>
      </c>
      <c r="Q90" s="9">
        <v>0</v>
      </c>
      <c r="R90" s="9">
        <v>0</v>
      </c>
      <c r="S90" s="9">
        <f t="shared" si="10"/>
        <v>2238415.0521510001</v>
      </c>
      <c r="T90" s="9">
        <f t="shared" si="10"/>
        <v>0</v>
      </c>
      <c r="U90" s="9">
        <f t="shared" si="10"/>
        <v>2238415.0521510001</v>
      </c>
      <c r="V90" s="9">
        <f t="shared" si="7"/>
        <v>0</v>
      </c>
      <c r="W90" s="9">
        <f t="shared" si="7"/>
        <v>0</v>
      </c>
      <c r="X90" s="9">
        <f t="shared" si="7"/>
        <v>0</v>
      </c>
      <c r="Y90" s="9">
        <f t="shared" si="6"/>
        <v>51584.947848999873</v>
      </c>
      <c r="Z90" s="9">
        <f t="shared" si="6"/>
        <v>0</v>
      </c>
      <c r="AA90" s="9">
        <f t="shared" si="6"/>
        <v>51584.947848999873</v>
      </c>
      <c r="AB90" s="9">
        <f t="shared" si="6"/>
        <v>0</v>
      </c>
      <c r="AC90" s="9">
        <f t="shared" si="6"/>
        <v>0</v>
      </c>
      <c r="AD90" s="9">
        <f t="shared" si="6"/>
        <v>0</v>
      </c>
      <c r="AE90" s="9">
        <v>0</v>
      </c>
      <c r="AF90" s="9">
        <v>0</v>
      </c>
      <c r="AG90" s="9">
        <v>0</v>
      </c>
      <c r="AH90" s="9">
        <v>0</v>
      </c>
      <c r="AI90" s="9">
        <v>0</v>
      </c>
      <c r="AJ90" s="9">
        <v>0</v>
      </c>
      <c r="AK90" s="9">
        <f t="shared" si="9"/>
        <v>2290000</v>
      </c>
      <c r="AL90" s="20">
        <v>2022</v>
      </c>
    </row>
    <row r="91" spans="2:38" ht="55.5" customHeight="1" x14ac:dyDescent="0.25">
      <c r="B91" s="18">
        <v>85</v>
      </c>
      <c r="C91" s="18" t="s">
        <v>248</v>
      </c>
      <c r="D91" s="18" t="s">
        <v>188</v>
      </c>
      <c r="E91" s="18" t="s">
        <v>249</v>
      </c>
      <c r="F91" s="21">
        <v>58</v>
      </c>
      <c r="G91" s="18" t="s">
        <v>78</v>
      </c>
      <c r="H91" s="18">
        <v>2199</v>
      </c>
      <c r="I91" s="19">
        <v>986.8</v>
      </c>
      <c r="J91" s="19">
        <v>210</v>
      </c>
      <c r="K91" s="19" t="s">
        <v>28</v>
      </c>
      <c r="L91" s="18"/>
      <c r="M91" s="9">
        <f t="shared" si="8"/>
        <v>14155000</v>
      </c>
      <c r="N91" s="9">
        <v>0</v>
      </c>
      <c r="O91" s="9">
        <v>0</v>
      </c>
      <c r="P91" s="9">
        <f>14155*1000</f>
        <v>14155000</v>
      </c>
      <c r="Q91" s="9">
        <v>0</v>
      </c>
      <c r="R91" s="9">
        <v>0</v>
      </c>
      <c r="S91" s="9">
        <f t="shared" si="10"/>
        <v>13836141.948994501</v>
      </c>
      <c r="T91" s="9">
        <f t="shared" si="10"/>
        <v>0</v>
      </c>
      <c r="U91" s="9">
        <f t="shared" si="10"/>
        <v>0</v>
      </c>
      <c r="V91" s="9">
        <f t="shared" si="7"/>
        <v>13836141.948994501</v>
      </c>
      <c r="W91" s="9">
        <f t="shared" si="7"/>
        <v>0</v>
      </c>
      <c r="X91" s="9">
        <f t="shared" si="7"/>
        <v>0</v>
      </c>
      <c r="Y91" s="9">
        <f t="shared" si="6"/>
        <v>318858.05100549944</v>
      </c>
      <c r="Z91" s="9">
        <f t="shared" si="6"/>
        <v>0</v>
      </c>
      <c r="AA91" s="9">
        <f t="shared" si="6"/>
        <v>0</v>
      </c>
      <c r="AB91" s="9">
        <f t="shared" si="6"/>
        <v>318858.05100549944</v>
      </c>
      <c r="AC91" s="9">
        <f t="shared" si="6"/>
        <v>0</v>
      </c>
      <c r="AD91" s="9">
        <f t="shared" si="6"/>
        <v>0</v>
      </c>
      <c r="AE91" s="9">
        <v>0</v>
      </c>
      <c r="AF91" s="9">
        <v>0</v>
      </c>
      <c r="AG91" s="9">
        <v>0</v>
      </c>
      <c r="AH91" s="9">
        <v>0</v>
      </c>
      <c r="AI91" s="9">
        <v>0</v>
      </c>
      <c r="AJ91" s="9">
        <v>0</v>
      </c>
      <c r="AK91" s="9">
        <f t="shared" si="9"/>
        <v>14155000</v>
      </c>
      <c r="AL91" s="20">
        <v>2023</v>
      </c>
    </row>
    <row r="92" spans="2:38" ht="55.5" customHeight="1" x14ac:dyDescent="0.25">
      <c r="B92" s="18">
        <v>86</v>
      </c>
      <c r="C92" s="18" t="s">
        <v>250</v>
      </c>
      <c r="D92" s="18" t="s">
        <v>102</v>
      </c>
      <c r="E92" s="25" t="s">
        <v>251</v>
      </c>
      <c r="F92" s="25">
        <v>42</v>
      </c>
      <c r="G92" s="18" t="s">
        <v>56</v>
      </c>
      <c r="H92" s="18">
        <v>3536</v>
      </c>
      <c r="I92" s="19">
        <v>835</v>
      </c>
      <c r="J92" s="19">
        <v>150</v>
      </c>
      <c r="K92" s="19" t="s">
        <v>28</v>
      </c>
      <c r="L92" s="18" t="s">
        <v>252</v>
      </c>
      <c r="M92" s="9">
        <f t="shared" si="8"/>
        <v>2200000</v>
      </c>
      <c r="N92" s="9">
        <v>0</v>
      </c>
      <c r="O92" s="9">
        <v>2200000</v>
      </c>
      <c r="P92" s="9">
        <v>0</v>
      </c>
      <c r="Q92" s="9">
        <v>0</v>
      </c>
      <c r="R92" s="9">
        <v>0</v>
      </c>
      <c r="S92" s="9">
        <f t="shared" si="10"/>
        <v>2150442.4081799998</v>
      </c>
      <c r="T92" s="9">
        <f t="shared" si="10"/>
        <v>0</v>
      </c>
      <c r="U92" s="9">
        <f t="shared" si="10"/>
        <v>2150442.4081799998</v>
      </c>
      <c r="V92" s="9">
        <f t="shared" si="7"/>
        <v>0</v>
      </c>
      <c r="W92" s="9">
        <f t="shared" si="7"/>
        <v>0</v>
      </c>
      <c r="X92" s="9">
        <f t="shared" si="7"/>
        <v>0</v>
      </c>
      <c r="Y92" s="9">
        <f t="shared" si="6"/>
        <v>49557.591820000205</v>
      </c>
      <c r="Z92" s="9">
        <f t="shared" si="6"/>
        <v>0</v>
      </c>
      <c r="AA92" s="9">
        <f t="shared" si="6"/>
        <v>49557.591820000205</v>
      </c>
      <c r="AB92" s="9">
        <f t="shared" si="6"/>
        <v>0</v>
      </c>
      <c r="AC92" s="9">
        <f t="shared" si="6"/>
        <v>0</v>
      </c>
      <c r="AD92" s="9">
        <f t="shared" si="6"/>
        <v>0</v>
      </c>
      <c r="AE92" s="9">
        <v>0</v>
      </c>
      <c r="AF92" s="9">
        <v>0</v>
      </c>
      <c r="AG92" s="9">
        <v>0</v>
      </c>
      <c r="AH92" s="9">
        <v>0</v>
      </c>
      <c r="AI92" s="9">
        <v>0</v>
      </c>
      <c r="AJ92" s="9">
        <v>0</v>
      </c>
      <c r="AK92" s="9">
        <f t="shared" si="9"/>
        <v>2200000</v>
      </c>
      <c r="AL92" s="20">
        <v>2022</v>
      </c>
    </row>
    <row r="93" spans="2:38" ht="55.5" customHeight="1" x14ac:dyDescent="0.25">
      <c r="B93" s="18">
        <v>87</v>
      </c>
      <c r="C93" s="18" t="s">
        <v>253</v>
      </c>
      <c r="D93" s="18" t="s">
        <v>254</v>
      </c>
      <c r="E93" s="18" t="s">
        <v>255</v>
      </c>
      <c r="F93" s="31">
        <v>55</v>
      </c>
      <c r="G93" s="18" t="s">
        <v>56</v>
      </c>
      <c r="H93" s="31">
        <v>10742</v>
      </c>
      <c r="I93" s="19">
        <v>1830.9</v>
      </c>
      <c r="J93" s="19">
        <v>400</v>
      </c>
      <c r="K93" s="19" t="s">
        <v>28</v>
      </c>
      <c r="L93" s="18" t="s">
        <v>256</v>
      </c>
      <c r="M93" s="9">
        <f t="shared" si="8"/>
        <v>14000000</v>
      </c>
      <c r="N93" s="9">
        <v>0</v>
      </c>
      <c r="O93" s="9">
        <v>0</v>
      </c>
      <c r="P93" s="9">
        <v>0</v>
      </c>
      <c r="Q93" s="9">
        <v>0</v>
      </c>
      <c r="R93" s="9">
        <v>14000000</v>
      </c>
      <c r="S93" s="9">
        <f t="shared" si="10"/>
        <v>13684633.5066</v>
      </c>
      <c r="T93" s="9">
        <f t="shared" si="10"/>
        <v>0</v>
      </c>
      <c r="U93" s="9">
        <f t="shared" si="10"/>
        <v>0</v>
      </c>
      <c r="V93" s="9">
        <f t="shared" si="7"/>
        <v>0</v>
      </c>
      <c r="W93" s="9">
        <f t="shared" si="7"/>
        <v>0</v>
      </c>
      <c r="X93" s="9">
        <f t="shared" si="7"/>
        <v>13684633.5066</v>
      </c>
      <c r="Y93" s="9">
        <f t="shared" si="6"/>
        <v>315366.49340000004</v>
      </c>
      <c r="Z93" s="9">
        <f t="shared" si="6"/>
        <v>0</v>
      </c>
      <c r="AA93" s="9">
        <f t="shared" si="6"/>
        <v>0</v>
      </c>
      <c r="AB93" s="9">
        <f t="shared" si="6"/>
        <v>0</v>
      </c>
      <c r="AC93" s="9">
        <f t="shared" si="6"/>
        <v>0</v>
      </c>
      <c r="AD93" s="9">
        <f t="shared" si="6"/>
        <v>315366.49340000004</v>
      </c>
      <c r="AE93" s="9">
        <v>0</v>
      </c>
      <c r="AF93" s="9">
        <v>0</v>
      </c>
      <c r="AG93" s="9">
        <v>0</v>
      </c>
      <c r="AH93" s="9">
        <v>0</v>
      </c>
      <c r="AI93" s="9">
        <v>0</v>
      </c>
      <c r="AJ93" s="9">
        <v>0</v>
      </c>
      <c r="AK93" s="9">
        <f t="shared" si="9"/>
        <v>14000000</v>
      </c>
      <c r="AL93" s="20">
        <v>2025</v>
      </c>
    </row>
    <row r="94" spans="2:38" ht="55.5" customHeight="1" x14ac:dyDescent="0.25">
      <c r="B94" s="18">
        <v>88</v>
      </c>
      <c r="C94" s="18" t="s">
        <v>257</v>
      </c>
      <c r="D94" s="18" t="s">
        <v>54</v>
      </c>
      <c r="E94" s="18" t="s">
        <v>258</v>
      </c>
      <c r="F94" s="18">
        <v>57.5</v>
      </c>
      <c r="G94" s="18" t="s">
        <v>56</v>
      </c>
      <c r="H94" s="18">
        <v>4439</v>
      </c>
      <c r="I94" s="19">
        <v>892.3</v>
      </c>
      <c r="J94" s="19">
        <v>250</v>
      </c>
      <c r="K94" s="19" t="s">
        <v>28</v>
      </c>
      <c r="L94" s="18" t="s">
        <v>259</v>
      </c>
      <c r="M94" s="9">
        <f t="shared" si="8"/>
        <v>9100000</v>
      </c>
      <c r="N94" s="9">
        <v>0</v>
      </c>
      <c r="O94" s="9">
        <v>0</v>
      </c>
      <c r="P94" s="9">
        <v>0</v>
      </c>
      <c r="Q94" s="9">
        <v>9100000</v>
      </c>
      <c r="R94" s="9">
        <v>0</v>
      </c>
      <c r="S94" s="9">
        <f t="shared" si="10"/>
        <v>8895011.77929</v>
      </c>
      <c r="T94" s="9">
        <f t="shared" si="10"/>
        <v>0</v>
      </c>
      <c r="U94" s="9">
        <f t="shared" si="10"/>
        <v>0</v>
      </c>
      <c r="V94" s="9">
        <f t="shared" si="7"/>
        <v>0</v>
      </c>
      <c r="W94" s="9">
        <f t="shared" si="7"/>
        <v>8895011.77929</v>
      </c>
      <c r="X94" s="9">
        <f t="shared" si="7"/>
        <v>0</v>
      </c>
      <c r="Y94" s="9">
        <f t="shared" si="6"/>
        <v>204988.22071000002</v>
      </c>
      <c r="Z94" s="9">
        <f t="shared" si="6"/>
        <v>0</v>
      </c>
      <c r="AA94" s="9">
        <f t="shared" si="6"/>
        <v>0</v>
      </c>
      <c r="AB94" s="9">
        <f t="shared" si="6"/>
        <v>0</v>
      </c>
      <c r="AC94" s="9">
        <f t="shared" si="6"/>
        <v>204988.22071000002</v>
      </c>
      <c r="AD94" s="9">
        <f t="shared" si="6"/>
        <v>0</v>
      </c>
      <c r="AE94" s="9">
        <v>0</v>
      </c>
      <c r="AF94" s="9">
        <v>0</v>
      </c>
      <c r="AG94" s="9">
        <v>0</v>
      </c>
      <c r="AH94" s="9">
        <v>0</v>
      </c>
      <c r="AI94" s="9">
        <v>0</v>
      </c>
      <c r="AJ94" s="9">
        <v>0</v>
      </c>
      <c r="AK94" s="9">
        <f t="shared" si="9"/>
        <v>9100000</v>
      </c>
      <c r="AL94" s="20">
        <v>2024</v>
      </c>
    </row>
    <row r="95" spans="2:38" ht="55.5" customHeight="1" x14ac:dyDescent="0.25">
      <c r="B95" s="18">
        <v>89</v>
      </c>
      <c r="C95" s="18" t="s">
        <v>257</v>
      </c>
      <c r="D95" s="18" t="s">
        <v>230</v>
      </c>
      <c r="E95" s="18" t="s">
        <v>260</v>
      </c>
      <c r="F95" s="18">
        <v>51.1</v>
      </c>
      <c r="G95" s="18" t="s">
        <v>56</v>
      </c>
      <c r="H95" s="18">
        <v>8451</v>
      </c>
      <c r="I95" s="19">
        <v>2405</v>
      </c>
      <c r="J95" s="19">
        <v>238</v>
      </c>
      <c r="K95" s="19" t="s">
        <v>28</v>
      </c>
      <c r="L95" s="18" t="s">
        <v>261</v>
      </c>
      <c r="M95" s="9">
        <f t="shared" si="8"/>
        <v>10400000</v>
      </c>
      <c r="N95" s="9">
        <v>0</v>
      </c>
      <c r="O95" s="9">
        <v>0</v>
      </c>
      <c r="P95" s="9">
        <v>0</v>
      </c>
      <c r="Q95" s="9">
        <v>10400000</v>
      </c>
      <c r="R95" s="9">
        <v>0</v>
      </c>
      <c r="S95" s="9">
        <f t="shared" si="10"/>
        <v>10165727.74776</v>
      </c>
      <c r="T95" s="9">
        <f t="shared" si="10"/>
        <v>0</v>
      </c>
      <c r="U95" s="9">
        <f t="shared" si="10"/>
        <v>0</v>
      </c>
      <c r="V95" s="9">
        <f t="shared" si="7"/>
        <v>0</v>
      </c>
      <c r="W95" s="9">
        <f t="shared" si="7"/>
        <v>10165727.74776</v>
      </c>
      <c r="X95" s="9">
        <f t="shared" si="7"/>
        <v>0</v>
      </c>
      <c r="Y95" s="9">
        <f t="shared" si="6"/>
        <v>234272.25224000029</v>
      </c>
      <c r="Z95" s="9">
        <f t="shared" si="6"/>
        <v>0</v>
      </c>
      <c r="AA95" s="9">
        <f t="shared" si="6"/>
        <v>0</v>
      </c>
      <c r="AB95" s="9">
        <f t="shared" si="6"/>
        <v>0</v>
      </c>
      <c r="AC95" s="9">
        <f t="shared" si="6"/>
        <v>234272.25224000029</v>
      </c>
      <c r="AD95" s="9">
        <f t="shared" si="6"/>
        <v>0</v>
      </c>
      <c r="AE95" s="9">
        <v>0</v>
      </c>
      <c r="AF95" s="9">
        <v>0</v>
      </c>
      <c r="AG95" s="9">
        <v>0</v>
      </c>
      <c r="AH95" s="9">
        <v>0</v>
      </c>
      <c r="AI95" s="9">
        <v>0</v>
      </c>
      <c r="AJ95" s="9">
        <v>0</v>
      </c>
      <c r="AK95" s="9">
        <f t="shared" si="9"/>
        <v>10400000</v>
      </c>
      <c r="AL95" s="20">
        <v>2024</v>
      </c>
    </row>
    <row r="96" spans="2:38" ht="55.5" customHeight="1" x14ac:dyDescent="0.25">
      <c r="B96" s="18">
        <v>90</v>
      </c>
      <c r="C96" s="18" t="s">
        <v>262</v>
      </c>
      <c r="D96" s="18" t="s">
        <v>263</v>
      </c>
      <c r="E96" s="18" t="s">
        <v>264</v>
      </c>
      <c r="F96" s="18">
        <v>45.8</v>
      </c>
      <c r="G96" s="18" t="s">
        <v>56</v>
      </c>
      <c r="H96" s="18">
        <v>8516</v>
      </c>
      <c r="I96" s="19">
        <v>1157</v>
      </c>
      <c r="J96" s="19">
        <v>130</v>
      </c>
      <c r="K96" s="19" t="s">
        <v>28</v>
      </c>
      <c r="L96" s="18" t="s">
        <v>107</v>
      </c>
      <c r="M96" s="9">
        <f t="shared" si="8"/>
        <v>7800000</v>
      </c>
      <c r="N96" s="9">
        <v>0</v>
      </c>
      <c r="O96" s="9">
        <v>7800000</v>
      </c>
      <c r="P96" s="9">
        <v>0</v>
      </c>
      <c r="Q96" s="9">
        <v>0</v>
      </c>
      <c r="R96" s="9">
        <v>0</v>
      </c>
      <c r="S96" s="9">
        <f t="shared" si="10"/>
        <v>7624295.8108200002</v>
      </c>
      <c r="T96" s="9">
        <f t="shared" si="10"/>
        <v>0</v>
      </c>
      <c r="U96" s="9">
        <f t="shared" si="10"/>
        <v>7624295.8108200002</v>
      </c>
      <c r="V96" s="9">
        <f t="shared" si="7"/>
        <v>0</v>
      </c>
      <c r="W96" s="9">
        <f t="shared" si="7"/>
        <v>0</v>
      </c>
      <c r="X96" s="9">
        <f t="shared" si="7"/>
        <v>0</v>
      </c>
      <c r="Y96" s="9">
        <f t="shared" si="6"/>
        <v>175704.18917999975</v>
      </c>
      <c r="Z96" s="9">
        <f t="shared" si="6"/>
        <v>0</v>
      </c>
      <c r="AA96" s="9">
        <f t="shared" si="6"/>
        <v>175704.18917999975</v>
      </c>
      <c r="AB96" s="9">
        <f t="shared" si="6"/>
        <v>0</v>
      </c>
      <c r="AC96" s="9">
        <f t="shared" si="6"/>
        <v>0</v>
      </c>
      <c r="AD96" s="9">
        <f t="shared" si="6"/>
        <v>0</v>
      </c>
      <c r="AE96" s="9">
        <v>0</v>
      </c>
      <c r="AF96" s="9">
        <v>0</v>
      </c>
      <c r="AG96" s="9">
        <v>0</v>
      </c>
      <c r="AH96" s="9">
        <v>0</v>
      </c>
      <c r="AI96" s="9">
        <v>0</v>
      </c>
      <c r="AJ96" s="9">
        <v>0</v>
      </c>
      <c r="AK96" s="9">
        <f t="shared" si="9"/>
        <v>7800000</v>
      </c>
      <c r="AL96" s="20">
        <v>2022</v>
      </c>
    </row>
    <row r="97" spans="2:38" ht="55.5" customHeight="1" x14ac:dyDescent="0.25">
      <c r="B97" s="18">
        <v>91</v>
      </c>
      <c r="C97" s="18" t="s">
        <v>265</v>
      </c>
      <c r="D97" s="18" t="s">
        <v>91</v>
      </c>
      <c r="E97" s="18" t="s">
        <v>266</v>
      </c>
      <c r="F97" s="18">
        <v>42.75</v>
      </c>
      <c r="G97" s="18" t="s">
        <v>78</v>
      </c>
      <c r="H97" s="18">
        <v>361</v>
      </c>
      <c r="I97" s="19">
        <v>71.900000000000006</v>
      </c>
      <c r="J97" s="19">
        <v>15</v>
      </c>
      <c r="K97" s="19" t="s">
        <v>28</v>
      </c>
      <c r="L97" s="18"/>
      <c r="M97" s="9">
        <f t="shared" si="8"/>
        <v>859000</v>
      </c>
      <c r="N97" s="9">
        <v>0</v>
      </c>
      <c r="O97" s="9">
        <v>859000</v>
      </c>
      <c r="P97" s="9">
        <v>0</v>
      </c>
      <c r="Q97" s="9">
        <v>0</v>
      </c>
      <c r="R97" s="9">
        <v>0</v>
      </c>
      <c r="S97" s="9">
        <f t="shared" si="10"/>
        <v>839650.01301210001</v>
      </c>
      <c r="T97" s="9">
        <f t="shared" si="10"/>
        <v>0</v>
      </c>
      <c r="U97" s="9">
        <f t="shared" si="10"/>
        <v>839650.01301210001</v>
      </c>
      <c r="V97" s="9">
        <f t="shared" si="10"/>
        <v>0</v>
      </c>
      <c r="W97" s="9">
        <f t="shared" si="10"/>
        <v>0</v>
      </c>
      <c r="X97" s="9">
        <f t="shared" si="10"/>
        <v>0</v>
      </c>
      <c r="Y97" s="9">
        <f t="shared" si="6"/>
        <v>19349.986987899989</v>
      </c>
      <c r="Z97" s="9">
        <f t="shared" si="6"/>
        <v>0</v>
      </c>
      <c r="AA97" s="9">
        <f t="shared" si="6"/>
        <v>19349.986987899989</v>
      </c>
      <c r="AB97" s="9">
        <f t="shared" si="6"/>
        <v>0</v>
      </c>
      <c r="AC97" s="9">
        <f t="shared" si="6"/>
        <v>0</v>
      </c>
      <c r="AD97" s="9">
        <f t="shared" si="6"/>
        <v>0</v>
      </c>
      <c r="AE97" s="9">
        <v>0</v>
      </c>
      <c r="AF97" s="9">
        <v>0</v>
      </c>
      <c r="AG97" s="9">
        <v>0</v>
      </c>
      <c r="AH97" s="9">
        <v>0</v>
      </c>
      <c r="AI97" s="9">
        <v>0</v>
      </c>
      <c r="AJ97" s="9">
        <v>0</v>
      </c>
      <c r="AK97" s="9">
        <f t="shared" si="9"/>
        <v>859000</v>
      </c>
      <c r="AL97" s="20">
        <v>2022</v>
      </c>
    </row>
    <row r="98" spans="2:38" ht="55.5" customHeight="1" x14ac:dyDescent="0.25">
      <c r="B98" s="18">
        <v>92</v>
      </c>
      <c r="C98" s="18" t="s">
        <v>267</v>
      </c>
      <c r="D98" s="18" t="s">
        <v>169</v>
      </c>
      <c r="E98" s="18" t="s">
        <v>268</v>
      </c>
      <c r="F98" s="18">
        <v>41.9</v>
      </c>
      <c r="G98" s="18" t="s">
        <v>56</v>
      </c>
      <c r="H98" s="18">
        <v>4021</v>
      </c>
      <c r="I98" s="19">
        <v>1149.9000000000001</v>
      </c>
      <c r="J98" s="19">
        <v>100</v>
      </c>
      <c r="K98" s="19" t="s">
        <v>28</v>
      </c>
      <c r="L98" s="18" t="s">
        <v>509</v>
      </c>
      <c r="M98" s="9">
        <f t="shared" si="8"/>
        <v>11200000</v>
      </c>
      <c r="N98" s="9">
        <v>0</v>
      </c>
      <c r="O98" s="9">
        <v>0</v>
      </c>
      <c r="P98" s="9">
        <v>0</v>
      </c>
      <c r="Q98" s="9">
        <v>0</v>
      </c>
      <c r="R98" s="9">
        <v>11200000</v>
      </c>
      <c r="S98" s="9">
        <f t="shared" si="10"/>
        <v>10947706.80528</v>
      </c>
      <c r="T98" s="9">
        <f t="shared" si="10"/>
        <v>0</v>
      </c>
      <c r="U98" s="9">
        <f t="shared" si="10"/>
        <v>0</v>
      </c>
      <c r="V98" s="9">
        <f t="shared" si="10"/>
        <v>0</v>
      </c>
      <c r="W98" s="9">
        <f t="shared" si="10"/>
        <v>0</v>
      </c>
      <c r="X98" s="9">
        <f t="shared" si="10"/>
        <v>10947706.80528</v>
      </c>
      <c r="Y98" s="9">
        <f t="shared" si="6"/>
        <v>252293.19472000003</v>
      </c>
      <c r="Z98" s="9">
        <f t="shared" si="6"/>
        <v>0</v>
      </c>
      <c r="AA98" s="9">
        <f t="shared" si="6"/>
        <v>0</v>
      </c>
      <c r="AB98" s="9">
        <f t="shared" si="6"/>
        <v>0</v>
      </c>
      <c r="AC98" s="9">
        <f t="shared" si="6"/>
        <v>0</v>
      </c>
      <c r="AD98" s="9">
        <f t="shared" si="6"/>
        <v>252293.19472000003</v>
      </c>
      <c r="AE98" s="9">
        <v>0</v>
      </c>
      <c r="AF98" s="9">
        <v>0</v>
      </c>
      <c r="AG98" s="9">
        <v>0</v>
      </c>
      <c r="AH98" s="9">
        <v>0</v>
      </c>
      <c r="AI98" s="9">
        <v>0</v>
      </c>
      <c r="AJ98" s="9">
        <v>0</v>
      </c>
      <c r="AK98" s="9">
        <f t="shared" si="9"/>
        <v>11200000</v>
      </c>
      <c r="AL98" s="20">
        <v>2025</v>
      </c>
    </row>
    <row r="99" spans="2:38" ht="55.5" customHeight="1" x14ac:dyDescent="0.25">
      <c r="B99" s="18">
        <v>93</v>
      </c>
      <c r="C99" s="18" t="s">
        <v>267</v>
      </c>
      <c r="D99" s="18" t="s">
        <v>91</v>
      </c>
      <c r="E99" s="18" t="s">
        <v>269</v>
      </c>
      <c r="F99" s="18">
        <v>52.26</v>
      </c>
      <c r="G99" s="18" t="s">
        <v>78</v>
      </c>
      <c r="H99" s="18">
        <v>715</v>
      </c>
      <c r="I99" s="19">
        <v>95.7</v>
      </c>
      <c r="J99" s="19">
        <v>15</v>
      </c>
      <c r="K99" s="19" t="s">
        <v>28</v>
      </c>
      <c r="L99" s="18"/>
      <c r="M99" s="9">
        <f t="shared" si="8"/>
        <v>3300000</v>
      </c>
      <c r="N99" s="9">
        <v>0</v>
      </c>
      <c r="O99" s="9">
        <v>3300000</v>
      </c>
      <c r="P99" s="9">
        <v>0</v>
      </c>
      <c r="Q99" s="9">
        <v>0</v>
      </c>
      <c r="R99" s="9">
        <v>0</v>
      </c>
      <c r="S99" s="9">
        <f t="shared" si="10"/>
        <v>3225663.6122699999</v>
      </c>
      <c r="T99" s="9">
        <f t="shared" si="10"/>
        <v>0</v>
      </c>
      <c r="U99" s="9">
        <f t="shared" si="10"/>
        <v>3225663.6122699999</v>
      </c>
      <c r="V99" s="9">
        <f t="shared" si="10"/>
        <v>0</v>
      </c>
      <c r="W99" s="9">
        <f t="shared" si="10"/>
        <v>0</v>
      </c>
      <c r="X99" s="9">
        <f t="shared" si="10"/>
        <v>0</v>
      </c>
      <c r="Y99" s="9">
        <f t="shared" si="6"/>
        <v>74336.387730000075</v>
      </c>
      <c r="Z99" s="9">
        <f t="shared" si="6"/>
        <v>0</v>
      </c>
      <c r="AA99" s="9">
        <f t="shared" si="6"/>
        <v>74336.387730000075</v>
      </c>
      <c r="AB99" s="9">
        <f t="shared" si="6"/>
        <v>0</v>
      </c>
      <c r="AC99" s="9">
        <f t="shared" si="6"/>
        <v>0</v>
      </c>
      <c r="AD99" s="9">
        <f t="shared" si="6"/>
        <v>0</v>
      </c>
      <c r="AE99" s="9">
        <v>0</v>
      </c>
      <c r="AF99" s="9">
        <v>0</v>
      </c>
      <c r="AG99" s="9">
        <v>0</v>
      </c>
      <c r="AH99" s="9">
        <v>0</v>
      </c>
      <c r="AI99" s="9">
        <v>0</v>
      </c>
      <c r="AJ99" s="9">
        <v>0</v>
      </c>
      <c r="AK99" s="9">
        <f t="shared" si="9"/>
        <v>3300000</v>
      </c>
      <c r="AL99" s="20">
        <v>2022</v>
      </c>
    </row>
    <row r="100" spans="2:38" ht="55.5" customHeight="1" x14ac:dyDescent="0.25">
      <c r="B100" s="18">
        <v>94</v>
      </c>
      <c r="C100" s="59" t="s">
        <v>508</v>
      </c>
      <c r="D100" s="18" t="s">
        <v>270</v>
      </c>
      <c r="E100" s="18" t="s">
        <v>271</v>
      </c>
      <c r="F100" s="59">
        <v>51</v>
      </c>
      <c r="G100" s="59" t="s">
        <v>56</v>
      </c>
      <c r="H100" s="59">
        <v>18524</v>
      </c>
      <c r="I100" s="60">
        <v>1024.8</v>
      </c>
      <c r="J100" s="60">
        <v>114</v>
      </c>
      <c r="K100" s="60" t="s">
        <v>28</v>
      </c>
      <c r="L100" s="59" t="s">
        <v>272</v>
      </c>
      <c r="M100" s="54">
        <f>N100+O100+P100+Q100+R100</f>
        <v>574143.9</v>
      </c>
      <c r="N100" s="9">
        <v>0</v>
      </c>
      <c r="O100" s="9">
        <v>0</v>
      </c>
      <c r="P100" s="9">
        <v>0</v>
      </c>
      <c r="Q100" s="54">
        <f>64243.9+9900+500000</f>
        <v>574143.9</v>
      </c>
      <c r="R100" s="9">
        <v>0</v>
      </c>
      <c r="S100" s="9">
        <f>M100*97.74738219%</f>
        <v>561210.63225357141</v>
      </c>
      <c r="T100" s="9">
        <f>N100*97.74738219%</f>
        <v>0</v>
      </c>
      <c r="U100" s="9">
        <f>O100*97.74738219%</f>
        <v>0</v>
      </c>
      <c r="V100" s="9">
        <f t="shared" si="10"/>
        <v>0</v>
      </c>
      <c r="W100" s="9">
        <f t="shared" si="10"/>
        <v>561210.63225357141</v>
      </c>
      <c r="X100" s="9">
        <f t="shared" si="10"/>
        <v>0</v>
      </c>
      <c r="Y100" s="9">
        <f t="shared" ref="Y100:AD100" si="11">M100-S100</f>
        <v>12933.26774642861</v>
      </c>
      <c r="Z100" s="9">
        <f t="shared" si="11"/>
        <v>0</v>
      </c>
      <c r="AA100" s="9">
        <f t="shared" si="11"/>
        <v>0</v>
      </c>
      <c r="AB100" s="9">
        <f t="shared" si="11"/>
        <v>0</v>
      </c>
      <c r="AC100" s="9">
        <f t="shared" si="11"/>
        <v>12933.26774642861</v>
      </c>
      <c r="AD100" s="9">
        <f t="shared" si="11"/>
        <v>0</v>
      </c>
      <c r="AE100" s="9">
        <f>AI100</f>
        <v>7779412.8300000001</v>
      </c>
      <c r="AF100" s="9">
        <v>0</v>
      </c>
      <c r="AG100" s="9">
        <v>0</v>
      </c>
      <c r="AH100" s="9">
        <v>0</v>
      </c>
      <c r="AI100" s="9">
        <v>7779412.8300000001</v>
      </c>
      <c r="AJ100" s="9">
        <v>0</v>
      </c>
      <c r="AK100" s="9">
        <f>S100+Y100+AE100</f>
        <v>8353556.7300000004</v>
      </c>
      <c r="AL100" s="20">
        <v>2024</v>
      </c>
    </row>
    <row r="101" spans="2:38" ht="55.5" customHeight="1" x14ac:dyDescent="0.25">
      <c r="B101" s="18">
        <v>95</v>
      </c>
      <c r="C101" s="18" t="s">
        <v>273</v>
      </c>
      <c r="D101" s="18" t="s">
        <v>91</v>
      </c>
      <c r="E101" s="18" t="s">
        <v>274</v>
      </c>
      <c r="F101" s="18">
        <v>40</v>
      </c>
      <c r="G101" s="18" t="s">
        <v>56</v>
      </c>
      <c r="H101" s="18">
        <v>1050</v>
      </c>
      <c r="I101" s="19">
        <v>157.1</v>
      </c>
      <c r="J101" s="19">
        <v>15</v>
      </c>
      <c r="K101" s="19" t="s">
        <v>28</v>
      </c>
      <c r="L101" s="18" t="s">
        <v>275</v>
      </c>
      <c r="M101" s="9">
        <f t="shared" si="8"/>
        <v>1105000</v>
      </c>
      <c r="N101" s="9">
        <v>0</v>
      </c>
      <c r="O101" s="9">
        <v>0</v>
      </c>
      <c r="P101" s="9">
        <v>0</v>
      </c>
      <c r="Q101" s="9">
        <v>1105000</v>
      </c>
      <c r="R101" s="9">
        <v>0</v>
      </c>
      <c r="S101" s="9">
        <f t="shared" si="10"/>
        <v>1080108.5731995001</v>
      </c>
      <c r="T101" s="9">
        <f t="shared" si="10"/>
        <v>0</v>
      </c>
      <c r="U101" s="9">
        <f t="shared" si="10"/>
        <v>0</v>
      </c>
      <c r="V101" s="9">
        <f t="shared" si="10"/>
        <v>0</v>
      </c>
      <c r="W101" s="9">
        <f t="shared" si="10"/>
        <v>1080108.5731995001</v>
      </c>
      <c r="X101" s="9">
        <f t="shared" si="10"/>
        <v>0</v>
      </c>
      <c r="Y101" s="9">
        <f t="shared" si="6"/>
        <v>24891.426800499903</v>
      </c>
      <c r="Z101" s="9">
        <f t="shared" si="6"/>
        <v>0</v>
      </c>
      <c r="AA101" s="9">
        <f t="shared" si="6"/>
        <v>0</v>
      </c>
      <c r="AB101" s="9">
        <f t="shared" si="6"/>
        <v>0</v>
      </c>
      <c r="AC101" s="9">
        <f t="shared" si="6"/>
        <v>24891.426800499903</v>
      </c>
      <c r="AD101" s="9">
        <f t="shared" si="6"/>
        <v>0</v>
      </c>
      <c r="AE101" s="9">
        <v>0</v>
      </c>
      <c r="AF101" s="9">
        <v>0</v>
      </c>
      <c r="AG101" s="9">
        <v>0</v>
      </c>
      <c r="AH101" s="9">
        <v>0</v>
      </c>
      <c r="AI101" s="9">
        <v>0</v>
      </c>
      <c r="AJ101" s="9">
        <v>0</v>
      </c>
      <c r="AK101" s="9">
        <f t="shared" si="9"/>
        <v>1105000</v>
      </c>
      <c r="AL101" s="20">
        <v>2024</v>
      </c>
    </row>
    <row r="102" spans="2:38" ht="55.5" customHeight="1" x14ac:dyDescent="0.25">
      <c r="B102" s="18">
        <v>96</v>
      </c>
      <c r="C102" s="18" t="s">
        <v>273</v>
      </c>
      <c r="D102" s="18" t="s">
        <v>169</v>
      </c>
      <c r="E102" s="25" t="s">
        <v>276</v>
      </c>
      <c r="F102" s="25">
        <v>40</v>
      </c>
      <c r="G102" s="18" t="s">
        <v>56</v>
      </c>
      <c r="H102" s="18">
        <v>4049</v>
      </c>
      <c r="I102" s="19">
        <v>648.70000000000005</v>
      </c>
      <c r="J102" s="19">
        <v>50</v>
      </c>
      <c r="K102" s="19" t="s">
        <v>28</v>
      </c>
      <c r="L102" s="18" t="s">
        <v>275</v>
      </c>
      <c r="M102" s="9">
        <f t="shared" si="8"/>
        <v>1440000</v>
      </c>
      <c r="N102" s="9">
        <v>0</v>
      </c>
      <c r="O102" s="9">
        <v>0</v>
      </c>
      <c r="P102" s="9">
        <f>1440*1000</f>
        <v>1440000</v>
      </c>
      <c r="Q102" s="9">
        <v>0</v>
      </c>
      <c r="R102" s="9">
        <v>0</v>
      </c>
      <c r="S102" s="9">
        <f t="shared" si="10"/>
        <v>1407562.303536</v>
      </c>
      <c r="T102" s="9">
        <f t="shared" si="10"/>
        <v>0</v>
      </c>
      <c r="U102" s="9">
        <f t="shared" si="10"/>
        <v>0</v>
      </c>
      <c r="V102" s="9">
        <f t="shared" si="10"/>
        <v>1407562.303536</v>
      </c>
      <c r="W102" s="9">
        <f t="shared" si="10"/>
        <v>0</v>
      </c>
      <c r="X102" s="9">
        <f t="shared" si="10"/>
        <v>0</v>
      </c>
      <c r="Y102" s="9">
        <f t="shared" si="6"/>
        <v>32437.696464000037</v>
      </c>
      <c r="Z102" s="9">
        <f t="shared" si="6"/>
        <v>0</v>
      </c>
      <c r="AA102" s="9">
        <f t="shared" si="6"/>
        <v>0</v>
      </c>
      <c r="AB102" s="9">
        <f t="shared" si="6"/>
        <v>32437.696464000037</v>
      </c>
      <c r="AC102" s="9">
        <f t="shared" si="6"/>
        <v>0</v>
      </c>
      <c r="AD102" s="9">
        <f t="shared" si="6"/>
        <v>0</v>
      </c>
      <c r="AE102" s="9">
        <v>0</v>
      </c>
      <c r="AF102" s="9">
        <v>0</v>
      </c>
      <c r="AG102" s="9">
        <v>0</v>
      </c>
      <c r="AH102" s="9">
        <v>0</v>
      </c>
      <c r="AI102" s="9">
        <v>0</v>
      </c>
      <c r="AJ102" s="9">
        <v>0</v>
      </c>
      <c r="AK102" s="9">
        <f t="shared" si="9"/>
        <v>1440000</v>
      </c>
      <c r="AL102" s="20">
        <v>2023</v>
      </c>
    </row>
    <row r="103" spans="2:38" ht="55.5" customHeight="1" x14ac:dyDescent="0.25">
      <c r="B103" s="18">
        <v>97</v>
      </c>
      <c r="C103" s="18" t="s">
        <v>273</v>
      </c>
      <c r="D103" s="18" t="s">
        <v>277</v>
      </c>
      <c r="E103" s="18" t="s">
        <v>278</v>
      </c>
      <c r="F103" s="18">
        <v>46</v>
      </c>
      <c r="G103" s="18" t="s">
        <v>56</v>
      </c>
      <c r="H103" s="18">
        <v>2405</v>
      </c>
      <c r="I103" s="19">
        <v>579.6</v>
      </c>
      <c r="J103" s="19">
        <v>90</v>
      </c>
      <c r="K103" s="19" t="s">
        <v>28</v>
      </c>
      <c r="L103" s="18" t="s">
        <v>279</v>
      </c>
      <c r="M103" s="9">
        <f t="shared" si="8"/>
        <v>4400000</v>
      </c>
      <c r="N103" s="9">
        <v>4400000</v>
      </c>
      <c r="O103" s="9">
        <v>0</v>
      </c>
      <c r="P103" s="9">
        <v>0</v>
      </c>
      <c r="Q103" s="9">
        <v>0</v>
      </c>
      <c r="R103" s="9">
        <v>0</v>
      </c>
      <c r="S103" s="9">
        <f t="shared" si="10"/>
        <v>4300884.8163599996</v>
      </c>
      <c r="T103" s="9">
        <f t="shared" si="10"/>
        <v>4300884.8163599996</v>
      </c>
      <c r="U103" s="9">
        <f t="shared" si="10"/>
        <v>0</v>
      </c>
      <c r="V103" s="9">
        <f t="shared" si="10"/>
        <v>0</v>
      </c>
      <c r="W103" s="9">
        <f t="shared" si="10"/>
        <v>0</v>
      </c>
      <c r="X103" s="9">
        <f t="shared" si="10"/>
        <v>0</v>
      </c>
      <c r="Y103" s="9">
        <f t="shared" si="6"/>
        <v>99115.18364000041</v>
      </c>
      <c r="Z103" s="9">
        <f t="shared" si="6"/>
        <v>99115.18364000041</v>
      </c>
      <c r="AA103" s="9">
        <f t="shared" si="6"/>
        <v>0</v>
      </c>
      <c r="AB103" s="9">
        <f t="shared" si="6"/>
        <v>0</v>
      </c>
      <c r="AC103" s="9">
        <f t="shared" si="6"/>
        <v>0</v>
      </c>
      <c r="AD103" s="9">
        <f t="shared" si="6"/>
        <v>0</v>
      </c>
      <c r="AE103" s="9">
        <v>0</v>
      </c>
      <c r="AF103" s="9">
        <v>0</v>
      </c>
      <c r="AG103" s="9">
        <v>0</v>
      </c>
      <c r="AH103" s="9">
        <v>0</v>
      </c>
      <c r="AI103" s="9">
        <v>0</v>
      </c>
      <c r="AJ103" s="9">
        <v>0</v>
      </c>
      <c r="AK103" s="9">
        <f t="shared" si="9"/>
        <v>4400000</v>
      </c>
      <c r="AL103" s="20">
        <v>2021</v>
      </c>
    </row>
    <row r="104" spans="2:38" ht="55.5" customHeight="1" x14ac:dyDescent="0.25">
      <c r="B104" s="18">
        <v>98</v>
      </c>
      <c r="C104" s="18" t="s">
        <v>273</v>
      </c>
      <c r="D104" s="18" t="s">
        <v>280</v>
      </c>
      <c r="E104" s="18" t="s">
        <v>281</v>
      </c>
      <c r="F104" s="18">
        <v>46</v>
      </c>
      <c r="G104" s="18" t="s">
        <v>56</v>
      </c>
      <c r="H104" s="18">
        <v>2405</v>
      </c>
      <c r="I104" s="32">
        <v>1487.46</v>
      </c>
      <c r="J104" s="19">
        <v>39</v>
      </c>
      <c r="K104" s="19" t="s">
        <v>282</v>
      </c>
      <c r="L104" s="18" t="s">
        <v>182</v>
      </c>
      <c r="M104" s="9">
        <f t="shared" si="8"/>
        <v>4788000</v>
      </c>
      <c r="N104" s="9">
        <v>4788000</v>
      </c>
      <c r="O104" s="9">
        <v>0</v>
      </c>
      <c r="P104" s="9">
        <v>0</v>
      </c>
      <c r="Q104" s="9">
        <v>0</v>
      </c>
      <c r="R104" s="9">
        <v>0</v>
      </c>
      <c r="S104" s="9">
        <f t="shared" si="10"/>
        <v>4680144.6592571996</v>
      </c>
      <c r="T104" s="9">
        <f t="shared" si="10"/>
        <v>4680144.6592571996</v>
      </c>
      <c r="U104" s="9">
        <f t="shared" si="10"/>
        <v>0</v>
      </c>
      <c r="V104" s="9">
        <f t="shared" si="10"/>
        <v>0</v>
      </c>
      <c r="W104" s="9">
        <f t="shared" si="10"/>
        <v>0</v>
      </c>
      <c r="X104" s="9">
        <f t="shared" si="10"/>
        <v>0</v>
      </c>
      <c r="Y104" s="9">
        <f t="shared" ref="Y104:AD104" si="12">M104-S104</f>
        <v>107855.34074280038</v>
      </c>
      <c r="Z104" s="9">
        <f t="shared" si="12"/>
        <v>107855.34074280038</v>
      </c>
      <c r="AA104" s="9">
        <f t="shared" si="12"/>
        <v>0</v>
      </c>
      <c r="AB104" s="9">
        <f t="shared" si="12"/>
        <v>0</v>
      </c>
      <c r="AC104" s="9">
        <f t="shared" si="12"/>
        <v>0</v>
      </c>
      <c r="AD104" s="9">
        <f t="shared" si="12"/>
        <v>0</v>
      </c>
      <c r="AE104" s="9">
        <v>0</v>
      </c>
      <c r="AF104" s="9">
        <v>0</v>
      </c>
      <c r="AG104" s="9">
        <v>0</v>
      </c>
      <c r="AH104" s="9">
        <v>0</v>
      </c>
      <c r="AI104" s="9">
        <v>0</v>
      </c>
      <c r="AJ104" s="9">
        <v>0</v>
      </c>
      <c r="AK104" s="9">
        <f t="shared" si="9"/>
        <v>4788000</v>
      </c>
      <c r="AL104" s="20">
        <v>2021</v>
      </c>
    </row>
    <row r="105" spans="2:38" x14ac:dyDescent="0.25">
      <c r="B105" s="13"/>
      <c r="C105" s="14" t="s">
        <v>40</v>
      </c>
      <c r="D105" s="13"/>
      <c r="E105" s="13"/>
      <c r="F105" s="13"/>
      <c r="G105" s="13"/>
      <c r="H105" s="13"/>
      <c r="I105" s="14"/>
      <c r="J105" s="13"/>
      <c r="K105" s="13"/>
      <c r="L105" s="13"/>
      <c r="M105" s="33">
        <f t="shared" ref="M105:U105" si="13">SUM(M8:M104)</f>
        <v>840380199.89999998</v>
      </c>
      <c r="N105" s="33">
        <f t="shared" si="13"/>
        <v>46065000</v>
      </c>
      <c r="O105" s="33">
        <f t="shared" si="13"/>
        <v>348776600</v>
      </c>
      <c r="P105" s="33">
        <f t="shared" si="13"/>
        <v>166101299.89999998</v>
      </c>
      <c r="Q105" s="33">
        <f t="shared" si="13"/>
        <v>142272900</v>
      </c>
      <c r="R105" s="33">
        <f t="shared" si="13"/>
        <v>137164400</v>
      </c>
      <c r="S105" s="33">
        <f t="shared" si="13"/>
        <v>821449645.84533906</v>
      </c>
      <c r="T105" s="33">
        <f t="shared" si="13"/>
        <v>45027331.605823502</v>
      </c>
      <c r="U105" s="33">
        <f t="shared" si="13"/>
        <v>340919996.19128752</v>
      </c>
      <c r="V105" s="33">
        <f t="shared" ref="V105:AK105" si="14">SUM(V8:V104)</f>
        <v>162359672.4358111</v>
      </c>
      <c r="W105" s="33">
        <f t="shared" si="14"/>
        <v>139068035.31579652</v>
      </c>
      <c r="X105" s="33">
        <f t="shared" si="14"/>
        <v>134074610.29662034</v>
      </c>
      <c r="Y105" s="33">
        <f t="shared" si="14"/>
        <v>18930554.054661032</v>
      </c>
      <c r="Z105" s="33">
        <f t="shared" si="14"/>
        <v>1037668.3941764997</v>
      </c>
      <c r="AA105" s="33">
        <f t="shared" si="14"/>
        <v>7856603.8087124769</v>
      </c>
      <c r="AB105" s="33">
        <f t="shared" si="14"/>
        <v>3741627.4641889175</v>
      </c>
      <c r="AC105" s="33">
        <f t="shared" si="14"/>
        <v>3204864.6842034925</v>
      </c>
      <c r="AD105" s="33">
        <f t="shared" si="14"/>
        <v>3089789.7033796445</v>
      </c>
      <c r="AE105" s="33">
        <f t="shared" si="14"/>
        <v>7779412.8300000001</v>
      </c>
      <c r="AF105" s="33">
        <f t="shared" si="14"/>
        <v>0</v>
      </c>
      <c r="AG105" s="33">
        <f t="shared" si="14"/>
        <v>0</v>
      </c>
      <c r="AH105" s="33">
        <f t="shared" si="14"/>
        <v>0</v>
      </c>
      <c r="AI105" s="33">
        <f t="shared" si="14"/>
        <v>7779412.8300000001</v>
      </c>
      <c r="AJ105" s="33">
        <f t="shared" si="14"/>
        <v>0</v>
      </c>
      <c r="AK105" s="33">
        <f t="shared" si="14"/>
        <v>848159612.73000002</v>
      </c>
      <c r="AL105" s="15"/>
    </row>
    <row r="107" spans="2:38" ht="15.75" x14ac:dyDescent="0.25">
      <c r="B107" s="77" t="s">
        <v>41</v>
      </c>
      <c r="C107" s="77"/>
      <c r="D107" s="77"/>
      <c r="E107" s="77"/>
      <c r="F107" s="77"/>
      <c r="G107" s="77"/>
      <c r="H107" s="77"/>
      <c r="I107" s="77"/>
      <c r="J107" s="77"/>
      <c r="K107" s="77"/>
      <c r="L107" s="77"/>
      <c r="M107" s="77"/>
      <c r="N107" s="77"/>
      <c r="O107" s="77"/>
      <c r="P107" s="77"/>
      <c r="Q107" s="77"/>
      <c r="R107" s="77"/>
    </row>
    <row r="108" spans="2:38" ht="76.5" customHeight="1" x14ac:dyDescent="0.25">
      <c r="B108" s="80" t="s">
        <v>283</v>
      </c>
      <c r="C108" s="80"/>
      <c r="D108" s="80"/>
      <c r="E108" s="80"/>
      <c r="F108" s="80"/>
      <c r="G108" s="80"/>
      <c r="H108" s="80"/>
      <c r="I108" s="80"/>
      <c r="J108" s="80"/>
      <c r="K108" s="80"/>
      <c r="L108" s="80"/>
      <c r="M108" s="80"/>
      <c r="N108" s="80"/>
      <c r="O108" s="80"/>
      <c r="P108" s="80"/>
      <c r="Q108" s="80"/>
      <c r="R108" s="80"/>
    </row>
    <row r="109" spans="2:38" ht="15.75" x14ac:dyDescent="0.25">
      <c r="B109" s="77" t="s">
        <v>284</v>
      </c>
      <c r="C109" s="77"/>
      <c r="D109" s="77"/>
      <c r="E109" s="77"/>
      <c r="F109" s="77"/>
      <c r="G109" s="77"/>
      <c r="H109" s="77"/>
      <c r="I109" s="77"/>
      <c r="J109" s="77"/>
      <c r="K109" s="77"/>
      <c r="L109" s="77"/>
      <c r="M109" s="77"/>
      <c r="N109" s="77"/>
      <c r="O109" s="77"/>
      <c r="P109" s="77"/>
      <c r="Q109" s="77"/>
      <c r="R109" s="77"/>
    </row>
  </sheetData>
  <autoFilter ref="B7:AL105" xr:uid="{00000000-0009-0000-0000-000001000000}"/>
  <mergeCells count="25">
    <mergeCell ref="B109:R109"/>
    <mergeCell ref="AF5:AJ5"/>
    <mergeCell ref="AK5:AK6"/>
    <mergeCell ref="AL5:AL6"/>
    <mergeCell ref="B107:R107"/>
    <mergeCell ref="B108:R108"/>
    <mergeCell ref="S5:S6"/>
    <mergeCell ref="T5:X5"/>
    <mergeCell ref="Y5:Y6"/>
    <mergeCell ref="Z5:AD5"/>
    <mergeCell ref="AE5:AE6"/>
    <mergeCell ref="B3:R3"/>
    <mergeCell ref="B5:B6"/>
    <mergeCell ref="C5:C6"/>
    <mergeCell ref="D5:D6"/>
    <mergeCell ref="E5:E6"/>
    <mergeCell ref="F5:F6"/>
    <mergeCell ref="G5:G6"/>
    <mergeCell ref="H5:H6"/>
    <mergeCell ref="I5:I6"/>
    <mergeCell ref="J5:J6"/>
    <mergeCell ref="K5:K6"/>
    <mergeCell ref="L5:L6"/>
    <mergeCell ref="M5:M6"/>
    <mergeCell ref="N5:R5"/>
  </mergeCells>
  <pageMargins left="0.70866141732283472" right="0.70866141732283472" top="0.74803149606299213" bottom="0.74803149606299213" header="0.31496062992125984" footer="0.31496062992125984"/>
  <pageSetup paperSize="9" scale="21" firstPageNumber="15" fitToHeight="0" orientation="landscape" useFirstPageNumber="1" r:id="rId1"/>
  <headerFooter>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N222"/>
  <sheetViews>
    <sheetView view="pageBreakPreview" zoomScale="70" zoomScaleSheetLayoutView="70" workbookViewId="0">
      <pane xSplit="3" ySplit="7" topLeftCell="D8" activePane="bottomRight" state="frozen"/>
      <selection activeCell="AN215" sqref="AN215"/>
      <selection pane="topRight"/>
      <selection pane="bottomLeft"/>
      <selection pane="bottomRight" activeCell="E7" sqref="E7"/>
    </sheetView>
  </sheetViews>
  <sheetFormatPr defaultRowHeight="15" x14ac:dyDescent="0.25"/>
  <cols>
    <col min="1" max="1" width="5" customWidth="1"/>
    <col min="2" max="2" width="8.85546875" customWidth="1"/>
    <col min="3" max="3" width="47" customWidth="1"/>
    <col min="4" max="4" width="53" customWidth="1"/>
    <col min="5" max="5" width="24.7109375" customWidth="1"/>
    <col min="6" max="6" width="28.42578125" customWidth="1"/>
    <col min="7" max="7" width="17.7109375" customWidth="1"/>
    <col min="8" max="8" width="17.85546875" customWidth="1"/>
    <col min="9" max="9" width="14.5703125" customWidth="1"/>
    <col min="10" max="10" width="16.28515625" customWidth="1"/>
    <col min="11" max="11" width="17.140625" customWidth="1"/>
    <col min="12" max="12" width="18.7109375" customWidth="1"/>
    <col min="13" max="13" width="17.7109375" customWidth="1"/>
    <col min="14" max="18" width="14.5703125" customWidth="1"/>
    <col min="19" max="19" width="19.140625" customWidth="1"/>
    <col min="20" max="21" width="14.140625" customWidth="1"/>
    <col min="22" max="22" width="15" customWidth="1"/>
    <col min="23" max="23" width="14.7109375" customWidth="1"/>
    <col min="24" max="24" width="15.42578125" customWidth="1"/>
    <col min="25" max="25" width="18.140625" customWidth="1"/>
    <col min="26" max="30" width="13.42578125" customWidth="1"/>
    <col min="31" max="31" width="18.5703125" customWidth="1"/>
    <col min="32" max="36" width="9.140625" customWidth="1"/>
    <col min="37" max="37" width="14.140625" customWidth="1"/>
    <col min="38" max="38" width="21" customWidth="1"/>
  </cols>
  <sheetData>
    <row r="2" spans="2:40" ht="15.75" customHeight="1" x14ac:dyDescent="0.25">
      <c r="R2" s="2"/>
      <c r="S2" s="2"/>
      <c r="T2" s="2"/>
      <c r="U2" s="2"/>
      <c r="V2" s="2"/>
      <c r="W2" s="2"/>
      <c r="X2" s="2"/>
      <c r="Y2" s="2"/>
      <c r="Z2" s="2"/>
      <c r="AA2" s="2"/>
      <c r="AB2" s="2"/>
      <c r="AC2" s="2"/>
      <c r="AD2" s="2"/>
      <c r="AE2" s="2"/>
      <c r="AF2" s="2"/>
      <c r="AG2" s="2"/>
      <c r="AH2" s="2"/>
      <c r="AI2" s="2"/>
      <c r="AJ2" s="2"/>
      <c r="AK2" s="2"/>
      <c r="AL2" s="1" t="s">
        <v>285</v>
      </c>
      <c r="AM2" s="2"/>
      <c r="AN2" s="2"/>
    </row>
    <row r="3" spans="2:40" ht="48.75" customHeight="1" x14ac:dyDescent="0.25">
      <c r="B3" s="78" t="s">
        <v>286</v>
      </c>
      <c r="C3" s="78"/>
      <c r="D3" s="78"/>
      <c r="E3" s="78"/>
      <c r="F3" s="78"/>
      <c r="G3" s="78"/>
      <c r="H3" s="78"/>
      <c r="I3" s="78"/>
      <c r="J3" s="78"/>
      <c r="K3" s="78"/>
      <c r="L3" s="78"/>
      <c r="M3" s="78"/>
      <c r="N3" s="78"/>
      <c r="O3" s="78"/>
      <c r="P3" s="78"/>
      <c r="Q3" s="78"/>
      <c r="R3" s="78"/>
    </row>
    <row r="5" spans="2:40" ht="111" customHeight="1" x14ac:dyDescent="0.25">
      <c r="B5" s="81" t="s">
        <v>2</v>
      </c>
      <c r="C5" s="81" t="s">
        <v>3</v>
      </c>
      <c r="D5" s="82" t="s">
        <v>4</v>
      </c>
      <c r="E5" s="81" t="s">
        <v>5</v>
      </c>
      <c r="F5" s="81" t="s">
        <v>287</v>
      </c>
      <c r="G5" s="81" t="s">
        <v>288</v>
      </c>
      <c r="H5" s="81" t="s">
        <v>8</v>
      </c>
      <c r="I5" s="81" t="s">
        <v>9</v>
      </c>
      <c r="J5" s="81" t="s">
        <v>10</v>
      </c>
      <c r="K5" s="81" t="s">
        <v>11</v>
      </c>
      <c r="L5" s="82" t="s">
        <v>12</v>
      </c>
      <c r="M5" s="81" t="s">
        <v>13</v>
      </c>
      <c r="N5" s="81" t="s">
        <v>14</v>
      </c>
      <c r="O5" s="81"/>
      <c r="P5" s="81"/>
      <c r="Q5" s="81"/>
      <c r="R5" s="81"/>
      <c r="S5" s="81" t="s">
        <v>15</v>
      </c>
      <c r="T5" s="81" t="s">
        <v>16</v>
      </c>
      <c r="U5" s="81"/>
      <c r="V5" s="81"/>
      <c r="W5" s="81"/>
      <c r="X5" s="81"/>
      <c r="Y5" s="81" t="s">
        <v>17</v>
      </c>
      <c r="Z5" s="85" t="s">
        <v>18</v>
      </c>
      <c r="AA5" s="86"/>
      <c r="AB5" s="86"/>
      <c r="AC5" s="86"/>
      <c r="AD5" s="87"/>
      <c r="AE5" s="82" t="s">
        <v>51</v>
      </c>
      <c r="AF5" s="81" t="s">
        <v>289</v>
      </c>
      <c r="AG5" s="81"/>
      <c r="AH5" s="81"/>
      <c r="AI5" s="81"/>
      <c r="AJ5" s="81"/>
      <c r="AK5" s="82" t="s">
        <v>21</v>
      </c>
      <c r="AL5" s="81" t="s">
        <v>22</v>
      </c>
    </row>
    <row r="6" spans="2:40" ht="42" customHeight="1" x14ac:dyDescent="0.25">
      <c r="B6" s="81"/>
      <c r="C6" s="81"/>
      <c r="D6" s="83"/>
      <c r="E6" s="81"/>
      <c r="F6" s="81"/>
      <c r="G6" s="81"/>
      <c r="H6" s="81"/>
      <c r="I6" s="81"/>
      <c r="J6" s="81"/>
      <c r="K6" s="81"/>
      <c r="L6" s="83"/>
      <c r="M6" s="81"/>
      <c r="N6" s="61">
        <v>2021</v>
      </c>
      <c r="O6" s="61">
        <v>2022</v>
      </c>
      <c r="P6" s="61">
        <v>2023</v>
      </c>
      <c r="Q6" s="61">
        <v>2024</v>
      </c>
      <c r="R6" s="61">
        <v>2025</v>
      </c>
      <c r="S6" s="81"/>
      <c r="T6" s="61">
        <v>2021</v>
      </c>
      <c r="U6" s="61">
        <v>2022</v>
      </c>
      <c r="V6" s="61">
        <v>2023</v>
      </c>
      <c r="W6" s="61">
        <v>2024</v>
      </c>
      <c r="X6" s="61">
        <v>2025</v>
      </c>
      <c r="Y6" s="81"/>
      <c r="Z6" s="61">
        <v>2021</v>
      </c>
      <c r="AA6" s="61">
        <v>2022</v>
      </c>
      <c r="AB6" s="61">
        <v>2023</v>
      </c>
      <c r="AC6" s="61">
        <v>2024</v>
      </c>
      <c r="AD6" s="61">
        <v>2025</v>
      </c>
      <c r="AE6" s="83"/>
      <c r="AF6" s="61">
        <v>2021</v>
      </c>
      <c r="AG6" s="61">
        <v>2022</v>
      </c>
      <c r="AH6" s="61">
        <v>2023</v>
      </c>
      <c r="AI6" s="61">
        <v>2024</v>
      </c>
      <c r="AJ6" s="61">
        <v>2025</v>
      </c>
      <c r="AK6" s="83"/>
      <c r="AL6" s="81"/>
    </row>
    <row r="7" spans="2:40" x14ac:dyDescent="0.25">
      <c r="B7" s="62">
        <v>1</v>
      </c>
      <c r="C7" s="62">
        <v>2</v>
      </c>
      <c r="D7" s="62">
        <v>3</v>
      </c>
      <c r="E7" s="62">
        <v>4</v>
      </c>
      <c r="F7" s="62">
        <v>5</v>
      </c>
      <c r="G7" s="62">
        <v>6</v>
      </c>
      <c r="H7" s="62">
        <v>7</v>
      </c>
      <c r="I7" s="62">
        <v>8</v>
      </c>
      <c r="J7" s="62">
        <v>9</v>
      </c>
      <c r="K7" s="62">
        <v>10</v>
      </c>
      <c r="L7" s="62">
        <v>11</v>
      </c>
      <c r="M7" s="62">
        <v>12</v>
      </c>
      <c r="N7" s="62">
        <v>13</v>
      </c>
      <c r="O7" s="62">
        <v>14</v>
      </c>
      <c r="P7" s="62">
        <v>15</v>
      </c>
      <c r="Q7" s="62">
        <v>16</v>
      </c>
      <c r="R7" s="62">
        <v>17</v>
      </c>
      <c r="S7" s="62">
        <v>18</v>
      </c>
      <c r="T7" s="62">
        <v>19</v>
      </c>
      <c r="U7" s="62">
        <v>20</v>
      </c>
      <c r="V7" s="62">
        <v>21</v>
      </c>
      <c r="W7" s="62">
        <v>22</v>
      </c>
      <c r="X7" s="62">
        <v>23</v>
      </c>
      <c r="Y7" s="62">
        <v>24</v>
      </c>
      <c r="Z7" s="62">
        <v>25</v>
      </c>
      <c r="AA7" s="62">
        <v>26</v>
      </c>
      <c r="AB7" s="62">
        <v>27</v>
      </c>
      <c r="AC7" s="62">
        <v>28</v>
      </c>
      <c r="AD7" s="62">
        <v>29</v>
      </c>
      <c r="AE7" s="62">
        <v>30</v>
      </c>
      <c r="AF7" s="62">
        <v>31</v>
      </c>
      <c r="AG7" s="62">
        <v>32</v>
      </c>
      <c r="AH7" s="62">
        <v>33</v>
      </c>
      <c r="AI7" s="62">
        <v>34</v>
      </c>
      <c r="AJ7" s="62">
        <v>35</v>
      </c>
      <c r="AK7" s="62">
        <v>36</v>
      </c>
      <c r="AL7" s="62">
        <v>37</v>
      </c>
    </row>
    <row r="8" spans="2:40" ht="51" customHeight="1" x14ac:dyDescent="0.25">
      <c r="B8" s="18">
        <v>1</v>
      </c>
      <c r="C8" s="18" t="s">
        <v>290</v>
      </c>
      <c r="D8" s="18" t="s">
        <v>91</v>
      </c>
      <c r="E8" s="18" t="s">
        <v>291</v>
      </c>
      <c r="F8" s="18" t="s">
        <v>292</v>
      </c>
      <c r="G8" s="18">
        <v>81</v>
      </c>
      <c r="H8" s="18">
        <v>311</v>
      </c>
      <c r="I8" s="18" t="s">
        <v>33</v>
      </c>
      <c r="J8" s="18">
        <v>70</v>
      </c>
      <c r="K8" s="18">
        <v>15</v>
      </c>
      <c r="L8" s="19" t="s">
        <v>28</v>
      </c>
      <c r="M8" s="9">
        <v>5400000</v>
      </c>
      <c r="N8" s="9">
        <v>0</v>
      </c>
      <c r="O8" s="9">
        <v>5400000</v>
      </c>
      <c r="P8" s="9">
        <v>0</v>
      </c>
      <c r="Q8" s="9">
        <v>0</v>
      </c>
      <c r="R8" s="9">
        <v>0</v>
      </c>
      <c r="S8" s="9">
        <v>5278358.6382599995</v>
      </c>
      <c r="T8" s="9">
        <v>0</v>
      </c>
      <c r="U8" s="9">
        <v>5278358.6382599995</v>
      </c>
      <c r="V8" s="9">
        <v>0</v>
      </c>
      <c r="W8" s="9">
        <v>0</v>
      </c>
      <c r="X8" s="9">
        <v>0</v>
      </c>
      <c r="Y8" s="9">
        <v>121641.36174000031</v>
      </c>
      <c r="Z8" s="9">
        <v>0</v>
      </c>
      <c r="AA8" s="9">
        <v>121641.36174000031</v>
      </c>
      <c r="AB8" s="9">
        <v>0</v>
      </c>
      <c r="AC8" s="9">
        <v>0</v>
      </c>
      <c r="AD8" s="9">
        <v>0</v>
      </c>
      <c r="AE8" s="9">
        <v>0</v>
      </c>
      <c r="AF8" s="9">
        <v>0</v>
      </c>
      <c r="AG8" s="9">
        <v>0</v>
      </c>
      <c r="AH8" s="9">
        <v>0</v>
      </c>
      <c r="AI8" s="9">
        <v>0</v>
      </c>
      <c r="AJ8" s="9">
        <v>0</v>
      </c>
      <c r="AK8" s="9">
        <f t="shared" ref="AK8:AK9" si="0">S8+Y8+AE8</f>
        <v>5400000</v>
      </c>
      <c r="AL8" s="20">
        <v>2022</v>
      </c>
    </row>
    <row r="9" spans="2:40" ht="56.25" customHeight="1" x14ac:dyDescent="0.25">
      <c r="B9" s="18">
        <v>2</v>
      </c>
      <c r="C9" s="18" t="s">
        <v>290</v>
      </c>
      <c r="D9" s="18" t="s">
        <v>91</v>
      </c>
      <c r="E9" s="18" t="s">
        <v>293</v>
      </c>
      <c r="F9" s="18" t="s">
        <v>292</v>
      </c>
      <c r="G9" s="18">
        <v>81</v>
      </c>
      <c r="H9" s="18">
        <v>245</v>
      </c>
      <c r="I9" s="18" t="s">
        <v>33</v>
      </c>
      <c r="J9" s="18">
        <v>70</v>
      </c>
      <c r="K9" s="18">
        <v>15</v>
      </c>
      <c r="L9" s="19" t="s">
        <v>28</v>
      </c>
      <c r="M9" s="9">
        <v>4150000</v>
      </c>
      <c r="N9" s="9">
        <v>4150000</v>
      </c>
      <c r="O9" s="9">
        <v>0</v>
      </c>
      <c r="P9" s="9">
        <v>0</v>
      </c>
      <c r="Q9" s="9">
        <v>0</v>
      </c>
      <c r="R9" s="9">
        <v>0</v>
      </c>
      <c r="S9" s="9">
        <v>4056516.3608849999</v>
      </c>
      <c r="T9" s="9">
        <v>4056516.3608849999</v>
      </c>
      <c r="U9" s="9">
        <v>0</v>
      </c>
      <c r="V9" s="9">
        <v>0</v>
      </c>
      <c r="W9" s="9">
        <v>0</v>
      </c>
      <c r="X9" s="9">
        <v>0</v>
      </c>
      <c r="Y9" s="9">
        <v>93483.639115000187</v>
      </c>
      <c r="Z9" s="9">
        <v>93483.639115000187</v>
      </c>
      <c r="AA9" s="9">
        <v>0</v>
      </c>
      <c r="AB9" s="9">
        <v>0</v>
      </c>
      <c r="AC9" s="9">
        <v>0</v>
      </c>
      <c r="AD9" s="9">
        <v>0</v>
      </c>
      <c r="AE9" s="9">
        <v>0</v>
      </c>
      <c r="AF9" s="9">
        <v>0</v>
      </c>
      <c r="AG9" s="9">
        <v>0</v>
      </c>
      <c r="AH9" s="9">
        <v>0</v>
      </c>
      <c r="AI9" s="9">
        <v>0</v>
      </c>
      <c r="AJ9" s="9">
        <v>0</v>
      </c>
      <c r="AK9" s="9">
        <f t="shared" si="0"/>
        <v>4150000</v>
      </c>
      <c r="AL9" s="20">
        <v>2021</v>
      </c>
    </row>
    <row r="10" spans="2:40" ht="45.75" customHeight="1" x14ac:dyDescent="0.25">
      <c r="B10" s="18">
        <v>3</v>
      </c>
      <c r="C10" s="18" t="s">
        <v>290</v>
      </c>
      <c r="D10" s="18" t="s">
        <v>169</v>
      </c>
      <c r="E10" s="18" t="s">
        <v>294</v>
      </c>
      <c r="F10" s="18" t="s">
        <v>292</v>
      </c>
      <c r="G10" s="18">
        <v>81</v>
      </c>
      <c r="H10" s="18">
        <v>592</v>
      </c>
      <c r="I10" s="18" t="s">
        <v>33</v>
      </c>
      <c r="J10" s="18">
        <v>120</v>
      </c>
      <c r="K10" s="18">
        <v>22</v>
      </c>
      <c r="L10" s="19" t="s">
        <v>28</v>
      </c>
      <c r="M10" s="9">
        <v>9167000</v>
      </c>
      <c r="N10" s="9">
        <v>0</v>
      </c>
      <c r="O10" s="9">
        <v>0</v>
      </c>
      <c r="P10" s="9">
        <v>9167000</v>
      </c>
      <c r="Q10" s="9">
        <v>0</v>
      </c>
      <c r="R10" s="9">
        <v>0</v>
      </c>
      <c r="S10" s="9">
        <v>8960502.5253573004</v>
      </c>
      <c r="T10" s="9">
        <v>0</v>
      </c>
      <c r="U10" s="9">
        <v>0</v>
      </c>
      <c r="V10" s="9">
        <v>8960502.5253573004</v>
      </c>
      <c r="W10" s="9">
        <v>0</v>
      </c>
      <c r="X10" s="9">
        <v>0</v>
      </c>
      <c r="Y10" s="9">
        <v>206497.47464269967</v>
      </c>
      <c r="Z10" s="9">
        <v>0</v>
      </c>
      <c r="AA10" s="9">
        <v>0</v>
      </c>
      <c r="AB10" s="9">
        <v>206497.47464269967</v>
      </c>
      <c r="AC10" s="9">
        <v>0</v>
      </c>
      <c r="AD10" s="9">
        <v>0</v>
      </c>
      <c r="AE10" s="9">
        <v>0</v>
      </c>
      <c r="AF10" s="9">
        <v>0</v>
      </c>
      <c r="AG10" s="9">
        <v>0</v>
      </c>
      <c r="AH10" s="9">
        <v>0</v>
      </c>
      <c r="AI10" s="9">
        <v>0</v>
      </c>
      <c r="AJ10" s="9">
        <v>0</v>
      </c>
      <c r="AK10" s="9">
        <f t="shared" ref="AK10:AK73" si="1">S10+Y10+AE10</f>
        <v>9167000</v>
      </c>
      <c r="AL10" s="20">
        <v>2023</v>
      </c>
    </row>
    <row r="11" spans="2:40" ht="50.25" customHeight="1" x14ac:dyDescent="0.25">
      <c r="B11" s="18">
        <v>4</v>
      </c>
      <c r="C11" s="18" t="s">
        <v>53</v>
      </c>
      <c r="D11" s="18" t="s">
        <v>91</v>
      </c>
      <c r="E11" s="18" t="s">
        <v>295</v>
      </c>
      <c r="F11" s="18" t="s">
        <v>296</v>
      </c>
      <c r="G11" s="18">
        <v>82.3</v>
      </c>
      <c r="H11" s="18">
        <v>205</v>
      </c>
      <c r="I11" s="18" t="s">
        <v>33</v>
      </c>
      <c r="J11" s="18">
        <v>60</v>
      </c>
      <c r="K11" s="18">
        <v>10</v>
      </c>
      <c r="L11" s="19" t="s">
        <v>28</v>
      </c>
      <c r="M11" s="9">
        <v>3426300</v>
      </c>
      <c r="N11" s="9">
        <v>0</v>
      </c>
      <c r="O11" s="9">
        <v>3426300</v>
      </c>
      <c r="P11" s="9">
        <v>0</v>
      </c>
      <c r="Q11" s="9">
        <v>0</v>
      </c>
      <c r="R11" s="9">
        <v>0</v>
      </c>
      <c r="S11" s="9">
        <v>3349118.5559759703</v>
      </c>
      <c r="T11" s="9">
        <v>0</v>
      </c>
      <c r="U11" s="9">
        <v>3349118.5559759703</v>
      </c>
      <c r="V11" s="9">
        <v>0</v>
      </c>
      <c r="W11" s="9">
        <v>0</v>
      </c>
      <c r="X11" s="9">
        <v>0</v>
      </c>
      <c r="Y11" s="9">
        <v>77181.444024030046</v>
      </c>
      <c r="Z11" s="9">
        <v>0</v>
      </c>
      <c r="AA11" s="9">
        <v>77181.444024030046</v>
      </c>
      <c r="AB11" s="9">
        <v>0</v>
      </c>
      <c r="AC11" s="9">
        <v>0</v>
      </c>
      <c r="AD11" s="9">
        <v>0</v>
      </c>
      <c r="AE11" s="9">
        <v>0</v>
      </c>
      <c r="AF11" s="9">
        <v>0</v>
      </c>
      <c r="AG11" s="9">
        <v>0</v>
      </c>
      <c r="AH11" s="9">
        <v>0</v>
      </c>
      <c r="AI11" s="9">
        <v>0</v>
      </c>
      <c r="AJ11" s="9">
        <v>0</v>
      </c>
      <c r="AK11" s="9">
        <f t="shared" si="1"/>
        <v>3426300.0000000005</v>
      </c>
      <c r="AL11" s="20">
        <v>2022</v>
      </c>
    </row>
    <row r="12" spans="2:40" ht="45.75" customHeight="1" x14ac:dyDescent="0.25">
      <c r="B12" s="18">
        <v>5</v>
      </c>
      <c r="C12" s="18" t="s">
        <v>53</v>
      </c>
      <c r="D12" s="18" t="s">
        <v>91</v>
      </c>
      <c r="E12" s="18" t="s">
        <v>297</v>
      </c>
      <c r="F12" s="18" t="s">
        <v>296</v>
      </c>
      <c r="G12" s="18">
        <v>82.2</v>
      </c>
      <c r="H12" s="18">
        <v>118</v>
      </c>
      <c r="I12" s="18" t="s">
        <v>33</v>
      </c>
      <c r="J12" s="18">
        <v>60</v>
      </c>
      <c r="K12" s="18">
        <v>10</v>
      </c>
      <c r="L12" s="19" t="s">
        <v>28</v>
      </c>
      <c r="M12" s="9">
        <v>3426300</v>
      </c>
      <c r="N12" s="9">
        <v>0</v>
      </c>
      <c r="O12" s="9">
        <v>3426300</v>
      </c>
      <c r="P12" s="9">
        <v>0</v>
      </c>
      <c r="Q12" s="9">
        <v>0</v>
      </c>
      <c r="R12" s="9">
        <v>0</v>
      </c>
      <c r="S12" s="9">
        <v>3349118.5559759703</v>
      </c>
      <c r="T12" s="9">
        <v>0</v>
      </c>
      <c r="U12" s="9">
        <v>3349118.5559759703</v>
      </c>
      <c r="V12" s="9">
        <v>0</v>
      </c>
      <c r="W12" s="9">
        <v>0</v>
      </c>
      <c r="X12" s="9">
        <v>0</v>
      </c>
      <c r="Y12" s="9">
        <v>77181.444024030046</v>
      </c>
      <c r="Z12" s="9">
        <v>0</v>
      </c>
      <c r="AA12" s="9">
        <v>77181.444024030046</v>
      </c>
      <c r="AB12" s="9">
        <v>0</v>
      </c>
      <c r="AC12" s="9">
        <v>0</v>
      </c>
      <c r="AD12" s="9">
        <v>0</v>
      </c>
      <c r="AE12" s="9">
        <v>0</v>
      </c>
      <c r="AF12" s="9">
        <v>0</v>
      </c>
      <c r="AG12" s="9">
        <v>0</v>
      </c>
      <c r="AH12" s="9">
        <v>0</v>
      </c>
      <c r="AI12" s="9">
        <v>0</v>
      </c>
      <c r="AJ12" s="9">
        <v>0</v>
      </c>
      <c r="AK12" s="9">
        <f t="shared" si="1"/>
        <v>3426300.0000000005</v>
      </c>
      <c r="AL12" s="20">
        <v>2022</v>
      </c>
    </row>
    <row r="13" spans="2:40" ht="45.75" customHeight="1" x14ac:dyDescent="0.25">
      <c r="B13" s="18">
        <v>6</v>
      </c>
      <c r="C13" s="18" t="s">
        <v>53</v>
      </c>
      <c r="D13" s="18" t="s">
        <v>91</v>
      </c>
      <c r="E13" s="18" t="s">
        <v>298</v>
      </c>
      <c r="F13" s="18" t="s">
        <v>296</v>
      </c>
      <c r="G13" s="18">
        <v>82.3</v>
      </c>
      <c r="H13" s="18">
        <v>163</v>
      </c>
      <c r="I13" s="18" t="s">
        <v>33</v>
      </c>
      <c r="J13" s="18">
        <v>60</v>
      </c>
      <c r="K13" s="18">
        <v>10</v>
      </c>
      <c r="L13" s="19" t="s">
        <v>28</v>
      </c>
      <c r="M13" s="9">
        <v>3513000</v>
      </c>
      <c r="N13" s="9">
        <v>3513000</v>
      </c>
      <c r="O13" s="9">
        <v>0</v>
      </c>
      <c r="P13" s="9">
        <v>0</v>
      </c>
      <c r="Q13" s="9">
        <v>0</v>
      </c>
      <c r="R13" s="9">
        <v>0</v>
      </c>
      <c r="S13" s="9">
        <v>3433865.5363347</v>
      </c>
      <c r="T13" s="9">
        <v>3433865.5363347</v>
      </c>
      <c r="U13" s="9">
        <v>0</v>
      </c>
      <c r="V13" s="9">
        <v>0</v>
      </c>
      <c r="W13" s="9">
        <v>0</v>
      </c>
      <c r="X13" s="9">
        <v>0</v>
      </c>
      <c r="Y13" s="9">
        <v>79134.463665300253</v>
      </c>
      <c r="Z13" s="9">
        <v>79134.463665300253</v>
      </c>
      <c r="AA13" s="9">
        <v>0</v>
      </c>
      <c r="AB13" s="9">
        <v>0</v>
      </c>
      <c r="AC13" s="9">
        <v>0</v>
      </c>
      <c r="AD13" s="9">
        <v>0</v>
      </c>
      <c r="AE13" s="9">
        <v>0</v>
      </c>
      <c r="AF13" s="9">
        <v>0</v>
      </c>
      <c r="AG13" s="9">
        <v>0</v>
      </c>
      <c r="AH13" s="9">
        <v>0</v>
      </c>
      <c r="AI13" s="9">
        <v>0</v>
      </c>
      <c r="AJ13" s="9">
        <v>0</v>
      </c>
      <c r="AK13" s="9">
        <f t="shared" si="1"/>
        <v>3513000</v>
      </c>
      <c r="AL13" s="20">
        <v>2021</v>
      </c>
    </row>
    <row r="14" spans="2:40" ht="45.75" customHeight="1" x14ac:dyDescent="0.25">
      <c r="B14" s="18">
        <v>7</v>
      </c>
      <c r="C14" s="18" t="s">
        <v>53</v>
      </c>
      <c r="D14" s="18" t="s">
        <v>91</v>
      </c>
      <c r="E14" s="18" t="s">
        <v>299</v>
      </c>
      <c r="F14" s="18" t="s">
        <v>292</v>
      </c>
      <c r="G14" s="18">
        <v>82</v>
      </c>
      <c r="H14" s="18">
        <v>509</v>
      </c>
      <c r="I14" s="18" t="s">
        <v>33</v>
      </c>
      <c r="J14" s="18">
        <v>70</v>
      </c>
      <c r="K14" s="18">
        <v>15</v>
      </c>
      <c r="L14" s="19" t="s">
        <v>28</v>
      </c>
      <c r="M14" s="9">
        <v>4602000</v>
      </c>
      <c r="N14" s="9">
        <v>0</v>
      </c>
      <c r="O14" s="9">
        <v>0</v>
      </c>
      <c r="P14" s="9">
        <v>4602000</v>
      </c>
      <c r="Q14" s="9">
        <v>0</v>
      </c>
      <c r="R14" s="9">
        <v>0</v>
      </c>
      <c r="S14" s="9">
        <v>4498334.5283837998</v>
      </c>
      <c r="T14" s="9">
        <v>0</v>
      </c>
      <c r="U14" s="9">
        <v>0</v>
      </c>
      <c r="V14" s="9">
        <v>4498334.5283837998</v>
      </c>
      <c r="W14" s="9">
        <v>0</v>
      </c>
      <c r="X14" s="9">
        <v>0</v>
      </c>
      <c r="Y14" s="9">
        <v>103665.4716162002</v>
      </c>
      <c r="Z14" s="9">
        <v>0</v>
      </c>
      <c r="AA14" s="9">
        <v>0</v>
      </c>
      <c r="AB14" s="9">
        <v>103665.4716162002</v>
      </c>
      <c r="AC14" s="9">
        <v>0</v>
      </c>
      <c r="AD14" s="9">
        <v>0</v>
      </c>
      <c r="AE14" s="9">
        <v>0</v>
      </c>
      <c r="AF14" s="9">
        <v>0</v>
      </c>
      <c r="AG14" s="9">
        <v>0</v>
      </c>
      <c r="AH14" s="9">
        <v>0</v>
      </c>
      <c r="AI14" s="9">
        <v>0</v>
      </c>
      <c r="AJ14" s="9">
        <v>0</v>
      </c>
      <c r="AK14" s="9">
        <f t="shared" si="1"/>
        <v>4602000</v>
      </c>
      <c r="AL14" s="20">
        <v>2023</v>
      </c>
    </row>
    <row r="15" spans="2:40" ht="55.5" customHeight="1" x14ac:dyDescent="0.25">
      <c r="B15" s="18">
        <v>8</v>
      </c>
      <c r="C15" s="18" t="s">
        <v>53</v>
      </c>
      <c r="D15" s="18" t="s">
        <v>91</v>
      </c>
      <c r="E15" s="18" t="s">
        <v>512</v>
      </c>
      <c r="F15" s="18" t="s">
        <v>296</v>
      </c>
      <c r="G15" s="18">
        <v>82</v>
      </c>
      <c r="H15" s="18">
        <v>250</v>
      </c>
      <c r="I15" s="18" t="s">
        <v>33</v>
      </c>
      <c r="J15" s="18">
        <v>60</v>
      </c>
      <c r="K15" s="18">
        <v>10</v>
      </c>
      <c r="L15" s="19" t="s">
        <v>28</v>
      </c>
      <c r="M15" s="9">
        <v>3874500</v>
      </c>
      <c r="N15" s="9">
        <v>0</v>
      </c>
      <c r="O15" s="9">
        <v>0</v>
      </c>
      <c r="P15" s="9">
        <v>3874500</v>
      </c>
      <c r="Q15" s="9">
        <v>0</v>
      </c>
      <c r="R15" s="9">
        <v>0</v>
      </c>
      <c r="S15" s="9">
        <v>3787222.3229515497</v>
      </c>
      <c r="T15" s="9">
        <v>0</v>
      </c>
      <c r="U15" s="9">
        <v>0</v>
      </c>
      <c r="V15" s="9">
        <v>3787222.3229515497</v>
      </c>
      <c r="W15" s="9">
        <v>0</v>
      </c>
      <c r="X15" s="9">
        <v>0</v>
      </c>
      <c r="Y15" s="9">
        <v>87277.67704845019</v>
      </c>
      <c r="Z15" s="9">
        <v>0</v>
      </c>
      <c r="AA15" s="9">
        <v>0</v>
      </c>
      <c r="AB15" s="9">
        <v>87277.67704845019</v>
      </c>
      <c r="AC15" s="9">
        <v>0</v>
      </c>
      <c r="AD15" s="9">
        <v>0</v>
      </c>
      <c r="AE15" s="9">
        <v>0</v>
      </c>
      <c r="AF15" s="9">
        <v>0</v>
      </c>
      <c r="AG15" s="9">
        <v>0</v>
      </c>
      <c r="AH15" s="9">
        <v>0</v>
      </c>
      <c r="AI15" s="9">
        <v>0</v>
      </c>
      <c r="AJ15" s="9">
        <v>0</v>
      </c>
      <c r="AK15" s="9">
        <f t="shared" si="1"/>
        <v>3874500</v>
      </c>
      <c r="AL15" s="20">
        <v>2023</v>
      </c>
    </row>
    <row r="16" spans="2:40" ht="45.75" customHeight="1" x14ac:dyDescent="0.25">
      <c r="B16" s="18">
        <v>9</v>
      </c>
      <c r="C16" s="18" t="s">
        <v>53</v>
      </c>
      <c r="D16" s="18" t="s">
        <v>91</v>
      </c>
      <c r="E16" s="18" t="s">
        <v>300</v>
      </c>
      <c r="F16" s="18" t="s">
        <v>296</v>
      </c>
      <c r="G16" s="18">
        <v>82</v>
      </c>
      <c r="H16" s="18">
        <v>252</v>
      </c>
      <c r="I16" s="18" t="s">
        <v>33</v>
      </c>
      <c r="J16" s="18">
        <v>60</v>
      </c>
      <c r="K16" s="18">
        <v>10</v>
      </c>
      <c r="L16" s="19" t="s">
        <v>28</v>
      </c>
      <c r="M16" s="9">
        <v>3874500</v>
      </c>
      <c r="N16" s="9">
        <v>0</v>
      </c>
      <c r="O16" s="9">
        <v>0</v>
      </c>
      <c r="P16" s="9">
        <v>3874500</v>
      </c>
      <c r="Q16" s="9">
        <v>0</v>
      </c>
      <c r="R16" s="9">
        <v>0</v>
      </c>
      <c r="S16" s="9">
        <v>3787222.3229515497</v>
      </c>
      <c r="T16" s="9">
        <v>0</v>
      </c>
      <c r="U16" s="9">
        <v>0</v>
      </c>
      <c r="V16" s="9">
        <v>3787222.3229515497</v>
      </c>
      <c r="W16" s="9">
        <v>0</v>
      </c>
      <c r="X16" s="9">
        <v>0</v>
      </c>
      <c r="Y16" s="9">
        <v>87277.67704845019</v>
      </c>
      <c r="Z16" s="9">
        <v>0</v>
      </c>
      <c r="AA16" s="9">
        <v>0</v>
      </c>
      <c r="AB16" s="9">
        <v>87277.67704845019</v>
      </c>
      <c r="AC16" s="9">
        <v>0</v>
      </c>
      <c r="AD16" s="9">
        <v>0</v>
      </c>
      <c r="AE16" s="9">
        <v>0</v>
      </c>
      <c r="AF16" s="9">
        <v>0</v>
      </c>
      <c r="AG16" s="9">
        <v>0</v>
      </c>
      <c r="AH16" s="9">
        <v>0</v>
      </c>
      <c r="AI16" s="9">
        <v>0</v>
      </c>
      <c r="AJ16" s="9">
        <v>0</v>
      </c>
      <c r="AK16" s="9">
        <f t="shared" si="1"/>
        <v>3874500</v>
      </c>
      <c r="AL16" s="20">
        <v>2023</v>
      </c>
    </row>
    <row r="17" spans="2:38" ht="54" customHeight="1" x14ac:dyDescent="0.25">
      <c r="B17" s="18">
        <v>10</v>
      </c>
      <c r="C17" s="18" t="s">
        <v>53</v>
      </c>
      <c r="D17" s="18" t="s">
        <v>91</v>
      </c>
      <c r="E17" s="18" t="s">
        <v>301</v>
      </c>
      <c r="F17" s="18" t="s">
        <v>292</v>
      </c>
      <c r="G17" s="18">
        <v>82</v>
      </c>
      <c r="H17" s="18">
        <v>345</v>
      </c>
      <c r="I17" s="18" t="s">
        <v>33</v>
      </c>
      <c r="J17" s="18">
        <v>70</v>
      </c>
      <c r="K17" s="18">
        <v>15</v>
      </c>
      <c r="L17" s="19" t="s">
        <v>28</v>
      </c>
      <c r="M17" s="9">
        <v>4150000</v>
      </c>
      <c r="N17" s="9">
        <v>4150000</v>
      </c>
      <c r="O17" s="9">
        <v>0</v>
      </c>
      <c r="P17" s="9">
        <v>0</v>
      </c>
      <c r="Q17" s="9">
        <v>0</v>
      </c>
      <c r="R17" s="9">
        <v>0</v>
      </c>
      <c r="S17" s="9">
        <v>4056516.3608849999</v>
      </c>
      <c r="T17" s="9">
        <v>4056516.3608849999</v>
      </c>
      <c r="U17" s="9">
        <v>0</v>
      </c>
      <c r="V17" s="9">
        <v>0</v>
      </c>
      <c r="W17" s="9">
        <v>0</v>
      </c>
      <c r="X17" s="9">
        <v>0</v>
      </c>
      <c r="Y17" s="9">
        <v>93483.639115000187</v>
      </c>
      <c r="Z17" s="9">
        <v>93483.639115000187</v>
      </c>
      <c r="AA17" s="9">
        <v>0</v>
      </c>
      <c r="AB17" s="9">
        <v>0</v>
      </c>
      <c r="AC17" s="9">
        <v>0</v>
      </c>
      <c r="AD17" s="9">
        <v>0</v>
      </c>
      <c r="AE17" s="9">
        <v>0</v>
      </c>
      <c r="AF17" s="9">
        <v>0</v>
      </c>
      <c r="AG17" s="9">
        <v>0</v>
      </c>
      <c r="AH17" s="9">
        <v>0</v>
      </c>
      <c r="AI17" s="9">
        <v>0</v>
      </c>
      <c r="AJ17" s="9">
        <v>0</v>
      </c>
      <c r="AK17" s="9">
        <f t="shared" si="1"/>
        <v>4150000</v>
      </c>
      <c r="AL17" s="20">
        <v>2021</v>
      </c>
    </row>
    <row r="18" spans="2:38" ht="45.75" customHeight="1" x14ac:dyDescent="0.25">
      <c r="B18" s="18">
        <v>11</v>
      </c>
      <c r="C18" s="18" t="s">
        <v>61</v>
      </c>
      <c r="D18" s="18" t="s">
        <v>58</v>
      </c>
      <c r="E18" s="18" t="s">
        <v>302</v>
      </c>
      <c r="F18" s="18" t="s">
        <v>292</v>
      </c>
      <c r="G18" s="21">
        <v>83</v>
      </c>
      <c r="H18" s="18">
        <v>539</v>
      </c>
      <c r="I18" s="18" t="s">
        <v>33</v>
      </c>
      <c r="J18" s="18">
        <v>200</v>
      </c>
      <c r="K18" s="18">
        <v>37</v>
      </c>
      <c r="L18" s="19" t="s">
        <v>28</v>
      </c>
      <c r="M18" s="9">
        <v>11392500</v>
      </c>
      <c r="N18" s="9">
        <v>0</v>
      </c>
      <c r="O18" s="9">
        <v>0</v>
      </c>
      <c r="P18" s="9">
        <v>11392500</v>
      </c>
      <c r="Q18" s="9">
        <v>0</v>
      </c>
      <c r="R18" s="9">
        <v>0</v>
      </c>
      <c r="S18" s="9">
        <v>11135870.51599575</v>
      </c>
      <c r="T18" s="9">
        <v>0</v>
      </c>
      <c r="U18" s="9">
        <v>0</v>
      </c>
      <c r="V18" s="9">
        <v>11135870.51599575</v>
      </c>
      <c r="W18" s="9">
        <v>0</v>
      </c>
      <c r="X18" s="9">
        <v>0</v>
      </c>
      <c r="Y18" s="9">
        <v>256629.48400425012</v>
      </c>
      <c r="Z18" s="9">
        <v>0</v>
      </c>
      <c r="AA18" s="9">
        <v>0</v>
      </c>
      <c r="AB18" s="9">
        <v>256629.48400425012</v>
      </c>
      <c r="AC18" s="9">
        <v>0</v>
      </c>
      <c r="AD18" s="9">
        <v>0</v>
      </c>
      <c r="AE18" s="9">
        <v>0</v>
      </c>
      <c r="AF18" s="9">
        <v>0</v>
      </c>
      <c r="AG18" s="9">
        <v>0</v>
      </c>
      <c r="AH18" s="9">
        <v>0</v>
      </c>
      <c r="AI18" s="9">
        <v>0</v>
      </c>
      <c r="AJ18" s="9">
        <v>0</v>
      </c>
      <c r="AK18" s="9">
        <f t="shared" si="1"/>
        <v>11392500</v>
      </c>
      <c r="AL18" s="20">
        <v>2023</v>
      </c>
    </row>
    <row r="19" spans="2:38" ht="58.5" customHeight="1" x14ac:dyDescent="0.25">
      <c r="B19" s="18">
        <v>12</v>
      </c>
      <c r="C19" s="18" t="s">
        <v>61</v>
      </c>
      <c r="D19" s="18" t="s">
        <v>58</v>
      </c>
      <c r="E19" s="18" t="s">
        <v>303</v>
      </c>
      <c r="F19" s="18" t="s">
        <v>292</v>
      </c>
      <c r="G19" s="21">
        <v>82</v>
      </c>
      <c r="H19" s="18">
        <v>883</v>
      </c>
      <c r="I19" s="18" t="s">
        <v>33</v>
      </c>
      <c r="J19" s="18">
        <v>200</v>
      </c>
      <c r="K19" s="18">
        <v>37</v>
      </c>
      <c r="L19" s="19" t="s">
        <v>28</v>
      </c>
      <c r="M19" s="9">
        <v>11392500</v>
      </c>
      <c r="N19" s="9">
        <v>0</v>
      </c>
      <c r="O19" s="9">
        <v>0</v>
      </c>
      <c r="P19" s="9">
        <v>11392500</v>
      </c>
      <c r="Q19" s="9">
        <v>0</v>
      </c>
      <c r="R19" s="9">
        <v>0</v>
      </c>
      <c r="S19" s="9">
        <v>11135870.51599575</v>
      </c>
      <c r="T19" s="9">
        <v>0</v>
      </c>
      <c r="U19" s="9">
        <v>0</v>
      </c>
      <c r="V19" s="9">
        <v>11135870.51599575</v>
      </c>
      <c r="W19" s="9">
        <v>0</v>
      </c>
      <c r="X19" s="9">
        <v>0</v>
      </c>
      <c r="Y19" s="9">
        <v>256629.48400425012</v>
      </c>
      <c r="Z19" s="9">
        <v>0</v>
      </c>
      <c r="AA19" s="9">
        <v>0</v>
      </c>
      <c r="AB19" s="9">
        <v>256629.48400425012</v>
      </c>
      <c r="AC19" s="9">
        <v>0</v>
      </c>
      <c r="AD19" s="9">
        <v>0</v>
      </c>
      <c r="AE19" s="9">
        <v>0</v>
      </c>
      <c r="AF19" s="9">
        <v>0</v>
      </c>
      <c r="AG19" s="9">
        <v>0</v>
      </c>
      <c r="AH19" s="9">
        <v>0</v>
      </c>
      <c r="AI19" s="9">
        <v>0</v>
      </c>
      <c r="AJ19" s="9">
        <v>0</v>
      </c>
      <c r="AK19" s="9">
        <f t="shared" si="1"/>
        <v>11392500</v>
      </c>
      <c r="AL19" s="20">
        <v>2023</v>
      </c>
    </row>
    <row r="20" spans="2:38" ht="45.75" customHeight="1" x14ac:dyDescent="0.25">
      <c r="B20" s="18">
        <v>13</v>
      </c>
      <c r="C20" s="18" t="s">
        <v>61</v>
      </c>
      <c r="D20" s="18" t="s">
        <v>91</v>
      </c>
      <c r="E20" s="18" t="s">
        <v>304</v>
      </c>
      <c r="F20" s="18" t="s">
        <v>292</v>
      </c>
      <c r="G20" s="21">
        <v>81</v>
      </c>
      <c r="H20" s="18">
        <v>218</v>
      </c>
      <c r="I20" s="18" t="s">
        <v>33</v>
      </c>
      <c r="J20" s="18">
        <v>70</v>
      </c>
      <c r="K20" s="18">
        <v>15</v>
      </c>
      <c r="L20" s="19" t="s">
        <v>28</v>
      </c>
      <c r="M20" s="9">
        <v>4150000</v>
      </c>
      <c r="N20" s="9">
        <v>4150000</v>
      </c>
      <c r="O20" s="9">
        <v>0</v>
      </c>
      <c r="P20" s="9">
        <v>0</v>
      </c>
      <c r="Q20" s="9">
        <v>0</v>
      </c>
      <c r="R20" s="9">
        <v>0</v>
      </c>
      <c r="S20" s="9">
        <v>4056516.3608849999</v>
      </c>
      <c r="T20" s="9">
        <v>4056516.3608849999</v>
      </c>
      <c r="U20" s="9">
        <v>0</v>
      </c>
      <c r="V20" s="9">
        <v>0</v>
      </c>
      <c r="W20" s="9">
        <v>0</v>
      </c>
      <c r="X20" s="9">
        <v>0</v>
      </c>
      <c r="Y20" s="9">
        <v>93483.639115000187</v>
      </c>
      <c r="Z20" s="9">
        <v>93483.639115000187</v>
      </c>
      <c r="AA20" s="9">
        <v>0</v>
      </c>
      <c r="AB20" s="9">
        <v>0</v>
      </c>
      <c r="AC20" s="9">
        <v>0</v>
      </c>
      <c r="AD20" s="9">
        <v>0</v>
      </c>
      <c r="AE20" s="9">
        <v>0</v>
      </c>
      <c r="AF20" s="9">
        <v>0</v>
      </c>
      <c r="AG20" s="9">
        <v>0</v>
      </c>
      <c r="AH20" s="9">
        <v>0</v>
      </c>
      <c r="AI20" s="9">
        <v>0</v>
      </c>
      <c r="AJ20" s="9">
        <v>0</v>
      </c>
      <c r="AK20" s="9">
        <f t="shared" si="1"/>
        <v>4150000</v>
      </c>
      <c r="AL20" s="20">
        <v>2021</v>
      </c>
    </row>
    <row r="21" spans="2:38" s="34" customFormat="1" ht="45.75" customHeight="1" x14ac:dyDescent="0.25">
      <c r="B21" s="18">
        <v>14</v>
      </c>
      <c r="C21" s="18" t="s">
        <v>64</v>
      </c>
      <c r="D21" s="18" t="s">
        <v>91</v>
      </c>
      <c r="E21" s="25" t="s">
        <v>305</v>
      </c>
      <c r="F21" s="18" t="s">
        <v>292</v>
      </c>
      <c r="G21" s="35">
        <v>86</v>
      </c>
      <c r="H21" s="18">
        <v>319</v>
      </c>
      <c r="I21" s="18" t="s">
        <v>33</v>
      </c>
      <c r="J21" s="18">
        <v>70</v>
      </c>
      <c r="K21" s="18">
        <v>15</v>
      </c>
      <c r="L21" s="19" t="s">
        <v>28</v>
      </c>
      <c r="M21" s="9">
        <f>N21+O21+P21+Q21+R21</f>
        <v>4169900</v>
      </c>
      <c r="N21" s="9">
        <v>0</v>
      </c>
      <c r="O21" s="9">
        <v>0</v>
      </c>
      <c r="P21" s="9">
        <v>0</v>
      </c>
      <c r="Q21" s="54">
        <v>4169900</v>
      </c>
      <c r="R21" s="9">
        <v>0</v>
      </c>
      <c r="S21" s="9">
        <f>T21+U21+V21+W21+X21</f>
        <v>4075968.2116393414</v>
      </c>
      <c r="T21" s="9">
        <v>0</v>
      </c>
      <c r="U21" s="9">
        <v>0</v>
      </c>
      <c r="V21" s="9">
        <v>0</v>
      </c>
      <c r="W21" s="9">
        <f>Q21*97.7473851085%</f>
        <v>4075968.2116393414</v>
      </c>
      <c r="X21" s="9">
        <v>0</v>
      </c>
      <c r="Y21" s="9">
        <f>Z21+AA21+AB21+AC21+AD21</f>
        <v>93931.788360658567</v>
      </c>
      <c r="Z21" s="9">
        <v>0</v>
      </c>
      <c r="AA21" s="9">
        <v>0</v>
      </c>
      <c r="AB21" s="9">
        <v>0</v>
      </c>
      <c r="AC21" s="9">
        <f>Q21-W21</f>
        <v>93931.788360658567</v>
      </c>
      <c r="AD21" s="9">
        <v>0</v>
      </c>
      <c r="AE21" s="9">
        <v>0</v>
      </c>
      <c r="AF21" s="9">
        <v>0</v>
      </c>
      <c r="AG21" s="9">
        <v>0</v>
      </c>
      <c r="AH21" s="9">
        <v>0</v>
      </c>
      <c r="AI21" s="9">
        <v>0</v>
      </c>
      <c r="AJ21" s="9">
        <v>0</v>
      </c>
      <c r="AK21" s="9">
        <f t="shared" si="1"/>
        <v>4169900</v>
      </c>
      <c r="AL21" s="20">
        <v>2024</v>
      </c>
    </row>
    <row r="22" spans="2:38" ht="45.75" customHeight="1" x14ac:dyDescent="0.25">
      <c r="B22" s="18">
        <v>15</v>
      </c>
      <c r="C22" s="18" t="s">
        <v>64</v>
      </c>
      <c r="D22" s="18" t="s">
        <v>91</v>
      </c>
      <c r="E22" s="25" t="s">
        <v>306</v>
      </c>
      <c r="F22" s="18" t="s">
        <v>292</v>
      </c>
      <c r="G22" s="35">
        <v>100</v>
      </c>
      <c r="H22" s="18">
        <v>107</v>
      </c>
      <c r="I22" s="18" t="s">
        <v>33</v>
      </c>
      <c r="J22" s="18">
        <v>70</v>
      </c>
      <c r="K22" s="18">
        <v>15</v>
      </c>
      <c r="L22" s="19" t="s">
        <v>28</v>
      </c>
      <c r="M22" s="9">
        <v>4150000</v>
      </c>
      <c r="N22" s="9">
        <v>4150000</v>
      </c>
      <c r="O22" s="9">
        <v>0</v>
      </c>
      <c r="P22" s="9">
        <v>0</v>
      </c>
      <c r="Q22" s="9">
        <v>0</v>
      </c>
      <c r="R22" s="9">
        <v>0</v>
      </c>
      <c r="S22" s="9">
        <v>4056516.3608849999</v>
      </c>
      <c r="T22" s="9">
        <v>4056516.3608849999</v>
      </c>
      <c r="U22" s="9">
        <v>0</v>
      </c>
      <c r="V22" s="9">
        <v>0</v>
      </c>
      <c r="W22" s="9">
        <v>0</v>
      </c>
      <c r="X22" s="9">
        <v>0</v>
      </c>
      <c r="Y22" s="9">
        <v>93483.639115000187</v>
      </c>
      <c r="Z22" s="9">
        <v>93483.639115000187</v>
      </c>
      <c r="AA22" s="9">
        <v>0</v>
      </c>
      <c r="AB22" s="9">
        <v>0</v>
      </c>
      <c r="AC22" s="9">
        <v>0</v>
      </c>
      <c r="AD22" s="9">
        <v>0</v>
      </c>
      <c r="AE22" s="9">
        <v>0</v>
      </c>
      <c r="AF22" s="9">
        <v>0</v>
      </c>
      <c r="AG22" s="9">
        <v>0</v>
      </c>
      <c r="AH22" s="9">
        <v>0</v>
      </c>
      <c r="AI22" s="9">
        <v>0</v>
      </c>
      <c r="AJ22" s="9">
        <v>0</v>
      </c>
      <c r="AK22" s="9">
        <f t="shared" si="1"/>
        <v>4150000</v>
      </c>
      <c r="AL22" s="20">
        <v>2021</v>
      </c>
    </row>
    <row r="23" spans="2:38" ht="45.75" customHeight="1" x14ac:dyDescent="0.25">
      <c r="B23" s="18">
        <v>16</v>
      </c>
      <c r="C23" s="18" t="s">
        <v>64</v>
      </c>
      <c r="D23" s="18" t="s">
        <v>91</v>
      </c>
      <c r="E23" s="18" t="s">
        <v>307</v>
      </c>
      <c r="F23" s="18" t="s">
        <v>296</v>
      </c>
      <c r="G23" s="21">
        <v>88</v>
      </c>
      <c r="H23" s="18">
        <v>240</v>
      </c>
      <c r="I23" s="18" t="s">
        <v>33</v>
      </c>
      <c r="J23" s="18">
        <v>60</v>
      </c>
      <c r="K23" s="18">
        <v>10</v>
      </c>
      <c r="L23" s="19" t="s">
        <v>28</v>
      </c>
      <c r="M23" s="9">
        <v>3874500</v>
      </c>
      <c r="N23" s="9">
        <v>0</v>
      </c>
      <c r="O23" s="9">
        <v>0</v>
      </c>
      <c r="P23" s="9">
        <v>3874500</v>
      </c>
      <c r="Q23" s="9">
        <v>0</v>
      </c>
      <c r="R23" s="9">
        <v>0</v>
      </c>
      <c r="S23" s="9">
        <v>3787222.3229515497</v>
      </c>
      <c r="T23" s="9">
        <v>0</v>
      </c>
      <c r="U23" s="9">
        <v>0</v>
      </c>
      <c r="V23" s="9">
        <v>3787222.3229515497</v>
      </c>
      <c r="W23" s="9">
        <v>0</v>
      </c>
      <c r="X23" s="9">
        <v>0</v>
      </c>
      <c r="Y23" s="9">
        <v>87277.67704845019</v>
      </c>
      <c r="Z23" s="9">
        <v>0</v>
      </c>
      <c r="AA23" s="9">
        <v>0</v>
      </c>
      <c r="AB23" s="9">
        <v>87277.67704845019</v>
      </c>
      <c r="AC23" s="9">
        <v>0</v>
      </c>
      <c r="AD23" s="9">
        <v>0</v>
      </c>
      <c r="AE23" s="9">
        <v>0</v>
      </c>
      <c r="AF23" s="9">
        <v>0</v>
      </c>
      <c r="AG23" s="9">
        <v>0</v>
      </c>
      <c r="AH23" s="9">
        <v>0</v>
      </c>
      <c r="AI23" s="9">
        <v>0</v>
      </c>
      <c r="AJ23" s="9">
        <v>0</v>
      </c>
      <c r="AK23" s="9">
        <f t="shared" si="1"/>
        <v>3874500</v>
      </c>
      <c r="AL23" s="20">
        <v>2023</v>
      </c>
    </row>
    <row r="24" spans="2:38" ht="45.75" customHeight="1" x14ac:dyDescent="0.25">
      <c r="B24" s="18">
        <v>17</v>
      </c>
      <c r="C24" s="18" t="s">
        <v>64</v>
      </c>
      <c r="D24" s="18" t="s">
        <v>91</v>
      </c>
      <c r="E24" s="29" t="s">
        <v>308</v>
      </c>
      <c r="F24" s="18" t="s">
        <v>296</v>
      </c>
      <c r="G24" s="21">
        <v>83</v>
      </c>
      <c r="H24" s="18">
        <v>195</v>
      </c>
      <c r="I24" s="18" t="s">
        <v>33</v>
      </c>
      <c r="J24" s="18">
        <v>60</v>
      </c>
      <c r="K24" s="18">
        <v>10</v>
      </c>
      <c r="L24" s="19" t="s">
        <v>28</v>
      </c>
      <c r="M24" s="9">
        <v>3513000</v>
      </c>
      <c r="N24" s="9">
        <v>3513000</v>
      </c>
      <c r="O24" s="9">
        <v>0</v>
      </c>
      <c r="P24" s="9">
        <v>0</v>
      </c>
      <c r="Q24" s="9">
        <v>0</v>
      </c>
      <c r="R24" s="9">
        <v>0</v>
      </c>
      <c r="S24" s="9">
        <v>3433865.5363347</v>
      </c>
      <c r="T24" s="9">
        <v>3433865.5363347</v>
      </c>
      <c r="U24" s="9">
        <v>0</v>
      </c>
      <c r="V24" s="9">
        <v>0</v>
      </c>
      <c r="W24" s="9">
        <v>0</v>
      </c>
      <c r="X24" s="9">
        <v>0</v>
      </c>
      <c r="Y24" s="9">
        <v>79134.463665300253</v>
      </c>
      <c r="Z24" s="9">
        <v>79134.463665300253</v>
      </c>
      <c r="AA24" s="9">
        <v>0</v>
      </c>
      <c r="AB24" s="9">
        <v>0</v>
      </c>
      <c r="AC24" s="9">
        <v>0</v>
      </c>
      <c r="AD24" s="9">
        <v>0</v>
      </c>
      <c r="AE24" s="9">
        <v>0</v>
      </c>
      <c r="AF24" s="9">
        <v>0</v>
      </c>
      <c r="AG24" s="9">
        <v>0</v>
      </c>
      <c r="AH24" s="9">
        <v>0</v>
      </c>
      <c r="AI24" s="9">
        <v>0</v>
      </c>
      <c r="AJ24" s="9">
        <v>0</v>
      </c>
      <c r="AK24" s="9">
        <f t="shared" si="1"/>
        <v>3513000</v>
      </c>
      <c r="AL24" s="20">
        <v>2021</v>
      </c>
    </row>
    <row r="25" spans="2:38" ht="54" customHeight="1" x14ac:dyDescent="0.25">
      <c r="B25" s="18">
        <v>18</v>
      </c>
      <c r="C25" s="18" t="s">
        <v>69</v>
      </c>
      <c r="D25" s="18" t="s">
        <v>91</v>
      </c>
      <c r="E25" s="25" t="s">
        <v>309</v>
      </c>
      <c r="F25" s="18" t="s">
        <v>296</v>
      </c>
      <c r="G25" s="23">
        <v>81</v>
      </c>
      <c r="H25" s="18">
        <v>101</v>
      </c>
      <c r="I25" s="18" t="s">
        <v>33</v>
      </c>
      <c r="J25" s="18">
        <v>60</v>
      </c>
      <c r="K25" s="18">
        <v>10</v>
      </c>
      <c r="L25" s="19" t="s">
        <v>28</v>
      </c>
      <c r="M25" s="9">
        <v>3513000</v>
      </c>
      <c r="N25" s="9">
        <v>3513000</v>
      </c>
      <c r="O25" s="9">
        <v>0</v>
      </c>
      <c r="P25" s="9">
        <v>0</v>
      </c>
      <c r="Q25" s="9">
        <v>0</v>
      </c>
      <c r="R25" s="9">
        <v>0</v>
      </c>
      <c r="S25" s="9">
        <v>3433865.5363347</v>
      </c>
      <c r="T25" s="9">
        <v>3433865.5363347</v>
      </c>
      <c r="U25" s="9">
        <v>0</v>
      </c>
      <c r="V25" s="9">
        <v>0</v>
      </c>
      <c r="W25" s="9">
        <v>0</v>
      </c>
      <c r="X25" s="9">
        <v>0</v>
      </c>
      <c r="Y25" s="9">
        <v>79134.463665300253</v>
      </c>
      <c r="Z25" s="9">
        <v>79134.463665300253</v>
      </c>
      <c r="AA25" s="9">
        <v>0</v>
      </c>
      <c r="AB25" s="9">
        <v>0</v>
      </c>
      <c r="AC25" s="9">
        <v>0</v>
      </c>
      <c r="AD25" s="9">
        <v>0</v>
      </c>
      <c r="AE25" s="9">
        <v>0</v>
      </c>
      <c r="AF25" s="9">
        <v>0</v>
      </c>
      <c r="AG25" s="9">
        <v>0</v>
      </c>
      <c r="AH25" s="9">
        <v>0</v>
      </c>
      <c r="AI25" s="9">
        <v>0</v>
      </c>
      <c r="AJ25" s="9">
        <v>0</v>
      </c>
      <c r="AK25" s="9">
        <f t="shared" si="1"/>
        <v>3513000</v>
      </c>
      <c r="AL25" s="20">
        <v>2021</v>
      </c>
    </row>
    <row r="26" spans="2:38" ht="55.5" customHeight="1" x14ac:dyDescent="0.25">
      <c r="B26" s="18">
        <v>19</v>
      </c>
      <c r="C26" s="18" t="s">
        <v>69</v>
      </c>
      <c r="D26" s="18" t="s">
        <v>91</v>
      </c>
      <c r="E26" s="18" t="s">
        <v>513</v>
      </c>
      <c r="F26" s="18" t="s">
        <v>296</v>
      </c>
      <c r="G26" s="21">
        <v>81</v>
      </c>
      <c r="H26" s="18">
        <v>79</v>
      </c>
      <c r="I26" s="18" t="s">
        <v>33</v>
      </c>
      <c r="J26" s="18">
        <v>60</v>
      </c>
      <c r="K26" s="18">
        <v>10</v>
      </c>
      <c r="L26" s="19" t="s">
        <v>28</v>
      </c>
      <c r="M26" s="9">
        <v>3874500</v>
      </c>
      <c r="N26" s="9">
        <v>0</v>
      </c>
      <c r="O26" s="9">
        <v>0</v>
      </c>
      <c r="P26" s="9">
        <v>3874500</v>
      </c>
      <c r="Q26" s="9">
        <v>0</v>
      </c>
      <c r="R26" s="9">
        <v>0</v>
      </c>
      <c r="S26" s="9">
        <v>3787222.3229515497</v>
      </c>
      <c r="T26" s="9">
        <v>0</v>
      </c>
      <c r="U26" s="9">
        <v>0</v>
      </c>
      <c r="V26" s="9">
        <v>3787222.3229515497</v>
      </c>
      <c r="W26" s="9">
        <v>0</v>
      </c>
      <c r="X26" s="9">
        <v>0</v>
      </c>
      <c r="Y26" s="9">
        <v>87277.67704845019</v>
      </c>
      <c r="Z26" s="9">
        <v>0</v>
      </c>
      <c r="AA26" s="9">
        <v>0</v>
      </c>
      <c r="AB26" s="9">
        <v>87277.67704845019</v>
      </c>
      <c r="AC26" s="9">
        <v>0</v>
      </c>
      <c r="AD26" s="9">
        <v>0</v>
      </c>
      <c r="AE26" s="9">
        <v>0</v>
      </c>
      <c r="AF26" s="9">
        <v>0</v>
      </c>
      <c r="AG26" s="9">
        <v>0</v>
      </c>
      <c r="AH26" s="9">
        <v>0</v>
      </c>
      <c r="AI26" s="9">
        <v>0</v>
      </c>
      <c r="AJ26" s="9">
        <v>0</v>
      </c>
      <c r="AK26" s="9">
        <f t="shared" si="1"/>
        <v>3874500</v>
      </c>
      <c r="AL26" s="20">
        <v>2023</v>
      </c>
    </row>
    <row r="27" spans="2:38" s="34" customFormat="1" ht="58.5" customHeight="1" x14ac:dyDescent="0.25">
      <c r="B27" s="18">
        <v>20</v>
      </c>
      <c r="C27" s="18" t="s">
        <v>69</v>
      </c>
      <c r="D27" s="18" t="s">
        <v>91</v>
      </c>
      <c r="E27" s="22" t="s">
        <v>310</v>
      </c>
      <c r="F27" s="18" t="s">
        <v>292</v>
      </c>
      <c r="G27" s="22">
        <v>81</v>
      </c>
      <c r="H27" s="18">
        <v>369</v>
      </c>
      <c r="I27" s="18" t="s">
        <v>33</v>
      </c>
      <c r="J27" s="18">
        <v>70</v>
      </c>
      <c r="K27" s="18">
        <v>15</v>
      </c>
      <c r="L27" s="19" t="s">
        <v>28</v>
      </c>
      <c r="M27" s="9">
        <f>N27+O27+P27+Q27+R27</f>
        <v>4169900</v>
      </c>
      <c r="N27" s="9">
        <v>0</v>
      </c>
      <c r="O27" s="9">
        <v>0</v>
      </c>
      <c r="P27" s="9">
        <v>0</v>
      </c>
      <c r="Q27" s="54">
        <v>4169900</v>
      </c>
      <c r="R27" s="9">
        <v>0</v>
      </c>
      <c r="S27" s="9">
        <f>T27+U27+V27+W27+X27</f>
        <v>4075968.2116393414</v>
      </c>
      <c r="T27" s="9">
        <v>0</v>
      </c>
      <c r="U27" s="9">
        <v>0</v>
      </c>
      <c r="V27" s="9">
        <v>0</v>
      </c>
      <c r="W27" s="9">
        <f>Q27*97.7473851085%</f>
        <v>4075968.2116393414</v>
      </c>
      <c r="X27" s="9">
        <v>0</v>
      </c>
      <c r="Y27" s="9">
        <f>Z27+AA27+AB27+AC27+AD27</f>
        <v>93931.788360658567</v>
      </c>
      <c r="Z27" s="9">
        <v>0</v>
      </c>
      <c r="AA27" s="9">
        <v>0</v>
      </c>
      <c r="AB27" s="9">
        <v>0</v>
      </c>
      <c r="AC27" s="9">
        <f>Q27-W27</f>
        <v>93931.788360658567</v>
      </c>
      <c r="AD27" s="9">
        <v>0</v>
      </c>
      <c r="AE27" s="9">
        <v>0</v>
      </c>
      <c r="AF27" s="9">
        <v>0</v>
      </c>
      <c r="AG27" s="9">
        <v>0</v>
      </c>
      <c r="AH27" s="9">
        <v>0</v>
      </c>
      <c r="AI27" s="9">
        <v>0</v>
      </c>
      <c r="AJ27" s="9">
        <v>0</v>
      </c>
      <c r="AK27" s="9">
        <f t="shared" si="1"/>
        <v>4169900</v>
      </c>
      <c r="AL27" s="20">
        <v>2024</v>
      </c>
    </row>
    <row r="28" spans="2:38" ht="45.75" customHeight="1" x14ac:dyDescent="0.25">
      <c r="B28" s="18">
        <v>21</v>
      </c>
      <c r="C28" s="18" t="s">
        <v>69</v>
      </c>
      <c r="D28" s="18" t="s">
        <v>91</v>
      </c>
      <c r="E28" s="22" t="s">
        <v>311</v>
      </c>
      <c r="F28" s="18" t="s">
        <v>292</v>
      </c>
      <c r="G28" s="22">
        <v>81</v>
      </c>
      <c r="H28" s="18">
        <v>492</v>
      </c>
      <c r="I28" s="18" t="s">
        <v>33</v>
      </c>
      <c r="J28" s="18">
        <v>70</v>
      </c>
      <c r="K28" s="18">
        <v>15</v>
      </c>
      <c r="L28" s="19" t="s">
        <v>28</v>
      </c>
      <c r="M28" s="9">
        <v>4150000</v>
      </c>
      <c r="N28" s="9">
        <v>4150000</v>
      </c>
      <c r="O28" s="9">
        <v>0</v>
      </c>
      <c r="P28" s="9">
        <v>0</v>
      </c>
      <c r="Q28" s="9">
        <v>0</v>
      </c>
      <c r="R28" s="9">
        <v>0</v>
      </c>
      <c r="S28" s="9">
        <v>4056516.3608849999</v>
      </c>
      <c r="T28" s="9">
        <v>4056516.3608849999</v>
      </c>
      <c r="U28" s="9">
        <v>0</v>
      </c>
      <c r="V28" s="9">
        <v>0</v>
      </c>
      <c r="W28" s="9">
        <v>0</v>
      </c>
      <c r="X28" s="9">
        <v>0</v>
      </c>
      <c r="Y28" s="9">
        <v>93483.639115000187</v>
      </c>
      <c r="Z28" s="9">
        <v>93483.639115000187</v>
      </c>
      <c r="AA28" s="9">
        <v>0</v>
      </c>
      <c r="AB28" s="9">
        <v>0</v>
      </c>
      <c r="AC28" s="9">
        <v>0</v>
      </c>
      <c r="AD28" s="9">
        <v>0</v>
      </c>
      <c r="AE28" s="9">
        <v>0</v>
      </c>
      <c r="AF28" s="9">
        <v>0</v>
      </c>
      <c r="AG28" s="9">
        <v>0</v>
      </c>
      <c r="AH28" s="9">
        <v>0</v>
      </c>
      <c r="AI28" s="9">
        <v>0</v>
      </c>
      <c r="AJ28" s="9">
        <v>0</v>
      </c>
      <c r="AK28" s="9">
        <f t="shared" si="1"/>
        <v>4150000</v>
      </c>
      <c r="AL28" s="20">
        <v>2021</v>
      </c>
    </row>
    <row r="29" spans="2:38" ht="60.75" customHeight="1" x14ac:dyDescent="0.25">
      <c r="B29" s="18">
        <v>22</v>
      </c>
      <c r="C29" s="18" t="s">
        <v>72</v>
      </c>
      <c r="D29" s="18" t="s">
        <v>91</v>
      </c>
      <c r="E29" s="18" t="s">
        <v>312</v>
      </c>
      <c r="F29" s="18" t="s">
        <v>292</v>
      </c>
      <c r="G29" s="21">
        <v>84</v>
      </c>
      <c r="H29" s="18">
        <v>154</v>
      </c>
      <c r="I29" s="18" t="s">
        <v>33</v>
      </c>
      <c r="J29" s="18">
        <v>70</v>
      </c>
      <c r="K29" s="18">
        <v>15</v>
      </c>
      <c r="L29" s="19" t="s">
        <v>28</v>
      </c>
      <c r="M29" s="9">
        <v>5600000</v>
      </c>
      <c r="N29" s="9">
        <v>0</v>
      </c>
      <c r="O29" s="9">
        <v>0</v>
      </c>
      <c r="P29" s="9">
        <v>0</v>
      </c>
      <c r="Q29" s="9">
        <v>0</v>
      </c>
      <c r="R29" s="9">
        <v>5600000</v>
      </c>
      <c r="S29" s="9">
        <v>5473853.40264</v>
      </c>
      <c r="T29" s="9">
        <v>0</v>
      </c>
      <c r="U29" s="9">
        <v>0</v>
      </c>
      <c r="V29" s="9">
        <v>0</v>
      </c>
      <c r="W29" s="9">
        <v>0</v>
      </c>
      <c r="X29" s="9">
        <v>5473853.40264</v>
      </c>
      <c r="Y29" s="9">
        <v>126146.59735999975</v>
      </c>
      <c r="Z29" s="9">
        <v>0</v>
      </c>
      <c r="AA29" s="9">
        <v>0</v>
      </c>
      <c r="AB29" s="9">
        <v>0</v>
      </c>
      <c r="AC29" s="9">
        <v>0</v>
      </c>
      <c r="AD29" s="9">
        <f>R29-X29</f>
        <v>126146.59736000001</v>
      </c>
      <c r="AE29" s="9">
        <v>0</v>
      </c>
      <c r="AF29" s="9">
        <v>0</v>
      </c>
      <c r="AG29" s="9">
        <v>0</v>
      </c>
      <c r="AH29" s="9">
        <v>0</v>
      </c>
      <c r="AI29" s="9">
        <v>0</v>
      </c>
      <c r="AJ29" s="9">
        <v>0</v>
      </c>
      <c r="AK29" s="9">
        <f t="shared" si="1"/>
        <v>5600000</v>
      </c>
      <c r="AL29" s="20">
        <v>2025</v>
      </c>
    </row>
    <row r="30" spans="2:38" ht="45.75" customHeight="1" x14ac:dyDescent="0.25">
      <c r="B30" s="18">
        <v>23</v>
      </c>
      <c r="C30" s="18" t="s">
        <v>72</v>
      </c>
      <c r="D30" s="18" t="s">
        <v>91</v>
      </c>
      <c r="E30" s="18" t="s">
        <v>313</v>
      </c>
      <c r="F30" s="18" t="s">
        <v>296</v>
      </c>
      <c r="G30" s="21">
        <v>88</v>
      </c>
      <c r="H30" s="18">
        <v>140</v>
      </c>
      <c r="I30" s="18" t="s">
        <v>33</v>
      </c>
      <c r="J30" s="18">
        <v>60</v>
      </c>
      <c r="K30" s="18">
        <v>10</v>
      </c>
      <c r="L30" s="19" t="s">
        <v>28</v>
      </c>
      <c r="M30" s="9">
        <v>3874500</v>
      </c>
      <c r="N30" s="9">
        <v>0</v>
      </c>
      <c r="O30" s="9">
        <v>0</v>
      </c>
      <c r="P30" s="9">
        <v>3874500</v>
      </c>
      <c r="Q30" s="9">
        <v>0</v>
      </c>
      <c r="R30" s="9">
        <v>0</v>
      </c>
      <c r="S30" s="9">
        <v>3787222.3229515497</v>
      </c>
      <c r="T30" s="9">
        <v>0</v>
      </c>
      <c r="U30" s="9">
        <v>0</v>
      </c>
      <c r="V30" s="9">
        <v>3787222.3229515497</v>
      </c>
      <c r="W30" s="9">
        <v>0</v>
      </c>
      <c r="X30" s="9">
        <v>0</v>
      </c>
      <c r="Y30" s="9">
        <v>87277.67704845019</v>
      </c>
      <c r="Z30" s="9">
        <v>0</v>
      </c>
      <c r="AA30" s="9">
        <v>0</v>
      </c>
      <c r="AB30" s="9">
        <v>87277.67704845019</v>
      </c>
      <c r="AC30" s="9">
        <v>0</v>
      </c>
      <c r="AD30" s="9">
        <v>0</v>
      </c>
      <c r="AE30" s="9">
        <v>0</v>
      </c>
      <c r="AF30" s="9">
        <v>0</v>
      </c>
      <c r="AG30" s="9">
        <v>0</v>
      </c>
      <c r="AH30" s="9">
        <v>0</v>
      </c>
      <c r="AI30" s="9">
        <v>0</v>
      </c>
      <c r="AJ30" s="9">
        <v>0</v>
      </c>
      <c r="AK30" s="9">
        <f t="shared" si="1"/>
        <v>3874500</v>
      </c>
      <c r="AL30" s="20">
        <v>2023</v>
      </c>
    </row>
    <row r="31" spans="2:38" ht="51" customHeight="1" x14ac:dyDescent="0.25">
      <c r="B31" s="18">
        <v>24</v>
      </c>
      <c r="C31" s="18" t="s">
        <v>72</v>
      </c>
      <c r="D31" s="18" t="s">
        <v>91</v>
      </c>
      <c r="E31" s="18" t="s">
        <v>314</v>
      </c>
      <c r="F31" s="18" t="s">
        <v>315</v>
      </c>
      <c r="G31" s="21">
        <v>83</v>
      </c>
      <c r="H31" s="18">
        <v>1032</v>
      </c>
      <c r="I31" s="18" t="s">
        <v>33</v>
      </c>
      <c r="J31" s="18">
        <v>120</v>
      </c>
      <c r="K31" s="18">
        <v>22</v>
      </c>
      <c r="L31" s="19" t="s">
        <v>28</v>
      </c>
      <c r="M31" s="9">
        <v>8400000</v>
      </c>
      <c r="N31" s="9">
        <v>8400000</v>
      </c>
      <c r="O31" s="9">
        <v>0</v>
      </c>
      <c r="P31" s="9">
        <v>0</v>
      </c>
      <c r="Q31" s="9">
        <v>0</v>
      </c>
      <c r="R31" s="9">
        <v>0</v>
      </c>
      <c r="S31" s="9">
        <v>8210780.10396</v>
      </c>
      <c r="T31" s="9">
        <v>8210780.10396</v>
      </c>
      <c r="U31" s="9">
        <v>0</v>
      </c>
      <c r="V31" s="9">
        <v>0</v>
      </c>
      <c r="W31" s="9">
        <v>0</v>
      </c>
      <c r="X31" s="9">
        <v>0</v>
      </c>
      <c r="Y31" s="9">
        <v>189219.89604000008</v>
      </c>
      <c r="Z31" s="9">
        <v>189219.89604000008</v>
      </c>
      <c r="AA31" s="9">
        <v>0</v>
      </c>
      <c r="AB31" s="9">
        <v>0</v>
      </c>
      <c r="AC31" s="9">
        <v>0</v>
      </c>
      <c r="AD31" s="9">
        <v>0</v>
      </c>
      <c r="AE31" s="9">
        <v>0</v>
      </c>
      <c r="AF31" s="9">
        <v>0</v>
      </c>
      <c r="AG31" s="9">
        <v>0</v>
      </c>
      <c r="AH31" s="9">
        <v>0</v>
      </c>
      <c r="AI31" s="9">
        <v>0</v>
      </c>
      <c r="AJ31" s="9">
        <v>0</v>
      </c>
      <c r="AK31" s="9">
        <f t="shared" si="1"/>
        <v>8400000</v>
      </c>
      <c r="AL31" s="20">
        <v>2021</v>
      </c>
    </row>
    <row r="32" spans="2:38" ht="54" customHeight="1" x14ac:dyDescent="0.25">
      <c r="B32" s="18">
        <v>25</v>
      </c>
      <c r="C32" s="18" t="s">
        <v>72</v>
      </c>
      <c r="D32" s="18" t="s">
        <v>169</v>
      </c>
      <c r="E32" s="18" t="s">
        <v>316</v>
      </c>
      <c r="F32" s="18" t="s">
        <v>317</v>
      </c>
      <c r="G32" s="21">
        <v>85</v>
      </c>
      <c r="H32" s="18">
        <v>810</v>
      </c>
      <c r="I32" s="18" t="s">
        <v>33</v>
      </c>
      <c r="J32" s="18">
        <v>200</v>
      </c>
      <c r="K32" s="18">
        <v>37</v>
      </c>
      <c r="L32" s="19" t="s">
        <v>28</v>
      </c>
      <c r="M32" s="9">
        <v>9279000</v>
      </c>
      <c r="N32" s="9">
        <v>9279000</v>
      </c>
      <c r="O32" s="9">
        <v>0</v>
      </c>
      <c r="P32" s="9">
        <v>0</v>
      </c>
      <c r="Q32" s="9">
        <v>0</v>
      </c>
      <c r="R32" s="9">
        <v>0</v>
      </c>
      <c r="S32" s="9">
        <v>9069979.5934101008</v>
      </c>
      <c r="T32" s="9">
        <v>9069979.5934101008</v>
      </c>
      <c r="U32" s="9">
        <v>0</v>
      </c>
      <c r="V32" s="9">
        <v>0</v>
      </c>
      <c r="W32" s="9">
        <v>0</v>
      </c>
      <c r="X32" s="9">
        <v>0</v>
      </c>
      <c r="Y32" s="9">
        <v>209020.40658989974</v>
      </c>
      <c r="Z32" s="9">
        <v>209020.40658989974</v>
      </c>
      <c r="AA32" s="9">
        <v>0</v>
      </c>
      <c r="AB32" s="9">
        <v>0</v>
      </c>
      <c r="AC32" s="9">
        <v>0</v>
      </c>
      <c r="AD32" s="9">
        <v>0</v>
      </c>
      <c r="AE32" s="9">
        <v>0</v>
      </c>
      <c r="AF32" s="9">
        <v>0</v>
      </c>
      <c r="AG32" s="9">
        <v>0</v>
      </c>
      <c r="AH32" s="9">
        <v>0</v>
      </c>
      <c r="AI32" s="9">
        <v>0</v>
      </c>
      <c r="AJ32" s="9">
        <v>0</v>
      </c>
      <c r="AK32" s="9">
        <f t="shared" si="1"/>
        <v>9279000</v>
      </c>
      <c r="AL32" s="20">
        <v>2021</v>
      </c>
    </row>
    <row r="33" spans="2:38" s="34" customFormat="1" ht="52.5" customHeight="1" x14ac:dyDescent="0.25">
      <c r="B33" s="18">
        <v>26</v>
      </c>
      <c r="C33" s="18" t="s">
        <v>72</v>
      </c>
      <c r="D33" s="18" t="s">
        <v>91</v>
      </c>
      <c r="E33" s="18" t="s">
        <v>318</v>
      </c>
      <c r="F33" s="18" t="s">
        <v>292</v>
      </c>
      <c r="G33" s="21">
        <v>81</v>
      </c>
      <c r="H33" s="25">
        <v>668</v>
      </c>
      <c r="I33" s="18" t="s">
        <v>33</v>
      </c>
      <c r="J33" s="18">
        <v>70</v>
      </c>
      <c r="K33" s="18">
        <v>15</v>
      </c>
      <c r="L33" s="19" t="s">
        <v>28</v>
      </c>
      <c r="M33" s="9">
        <f t="shared" ref="M33:M96" si="2">N33+O33+P33+Q33+R33</f>
        <v>4169900</v>
      </c>
      <c r="N33" s="9">
        <v>0</v>
      </c>
      <c r="O33" s="9">
        <v>0</v>
      </c>
      <c r="P33" s="9">
        <v>0</v>
      </c>
      <c r="Q33" s="54">
        <v>4169900</v>
      </c>
      <c r="R33" s="9">
        <v>0</v>
      </c>
      <c r="S33" s="9">
        <f t="shared" ref="S33:S41" si="3">T33+U33+V33+W33+X33</f>
        <v>4075968.2116393414</v>
      </c>
      <c r="T33" s="9">
        <v>0</v>
      </c>
      <c r="U33" s="9">
        <v>0</v>
      </c>
      <c r="V33" s="9">
        <v>0</v>
      </c>
      <c r="W33" s="9">
        <f t="shared" ref="W33:W96" si="4">Q33*97.7473851085%</f>
        <v>4075968.2116393414</v>
      </c>
      <c r="X33" s="9">
        <v>0</v>
      </c>
      <c r="Y33" s="9">
        <f t="shared" ref="Y33:Y41" si="5">Z33+AA33+AB33+AC33+AD33</f>
        <v>93931.788360658567</v>
      </c>
      <c r="Z33" s="9">
        <v>0</v>
      </c>
      <c r="AA33" s="9">
        <v>0</v>
      </c>
      <c r="AB33" s="9">
        <v>0</v>
      </c>
      <c r="AC33" s="9">
        <f t="shared" ref="AC33:AC96" si="6">Q33-W33</f>
        <v>93931.788360658567</v>
      </c>
      <c r="AD33" s="9">
        <v>0</v>
      </c>
      <c r="AE33" s="9">
        <v>0</v>
      </c>
      <c r="AF33" s="9">
        <v>0</v>
      </c>
      <c r="AG33" s="9">
        <v>0</v>
      </c>
      <c r="AH33" s="9">
        <v>0</v>
      </c>
      <c r="AI33" s="9">
        <v>0</v>
      </c>
      <c r="AJ33" s="9">
        <v>0</v>
      </c>
      <c r="AK33" s="9">
        <f t="shared" si="1"/>
        <v>4169900</v>
      </c>
      <c r="AL33" s="20">
        <v>2024</v>
      </c>
    </row>
    <row r="34" spans="2:38" s="34" customFormat="1" ht="53.25" customHeight="1" x14ac:dyDescent="0.25">
      <c r="B34" s="18">
        <v>27</v>
      </c>
      <c r="C34" s="18" t="s">
        <v>72</v>
      </c>
      <c r="D34" s="18" t="s">
        <v>91</v>
      </c>
      <c r="E34" s="18" t="s">
        <v>319</v>
      </c>
      <c r="F34" s="18" t="s">
        <v>292</v>
      </c>
      <c r="G34" s="21">
        <v>84</v>
      </c>
      <c r="H34" s="25">
        <v>1066</v>
      </c>
      <c r="I34" s="18" t="s">
        <v>33</v>
      </c>
      <c r="J34" s="18">
        <v>70</v>
      </c>
      <c r="K34" s="18">
        <v>15</v>
      </c>
      <c r="L34" s="19" t="s">
        <v>28</v>
      </c>
      <c r="M34" s="9">
        <f t="shared" si="2"/>
        <v>4169900</v>
      </c>
      <c r="N34" s="9">
        <v>0</v>
      </c>
      <c r="O34" s="9">
        <v>0</v>
      </c>
      <c r="P34" s="9">
        <v>0</v>
      </c>
      <c r="Q34" s="54">
        <v>4169900</v>
      </c>
      <c r="R34" s="9">
        <v>0</v>
      </c>
      <c r="S34" s="9">
        <f t="shared" si="3"/>
        <v>4075968.2116393414</v>
      </c>
      <c r="T34" s="9">
        <v>0</v>
      </c>
      <c r="U34" s="9">
        <v>0</v>
      </c>
      <c r="V34" s="9">
        <v>0</v>
      </c>
      <c r="W34" s="9">
        <f t="shared" si="4"/>
        <v>4075968.2116393414</v>
      </c>
      <c r="X34" s="9">
        <v>0</v>
      </c>
      <c r="Y34" s="9">
        <f t="shared" si="5"/>
        <v>93931.788360658567</v>
      </c>
      <c r="Z34" s="9">
        <v>0</v>
      </c>
      <c r="AA34" s="9">
        <v>0</v>
      </c>
      <c r="AB34" s="9">
        <v>0</v>
      </c>
      <c r="AC34" s="9">
        <f t="shared" si="6"/>
        <v>93931.788360658567</v>
      </c>
      <c r="AD34" s="9">
        <v>0</v>
      </c>
      <c r="AE34" s="9">
        <v>0</v>
      </c>
      <c r="AF34" s="9">
        <v>0</v>
      </c>
      <c r="AG34" s="9">
        <v>0</v>
      </c>
      <c r="AH34" s="9">
        <v>0</v>
      </c>
      <c r="AI34" s="9">
        <v>0</v>
      </c>
      <c r="AJ34" s="9">
        <v>0</v>
      </c>
      <c r="AK34" s="9">
        <f t="shared" si="1"/>
        <v>4169900</v>
      </c>
      <c r="AL34" s="20">
        <v>2024</v>
      </c>
    </row>
    <row r="35" spans="2:38" s="34" customFormat="1" ht="45.75" customHeight="1" x14ac:dyDescent="0.25">
      <c r="B35" s="18">
        <v>28</v>
      </c>
      <c r="C35" s="18" t="s">
        <v>72</v>
      </c>
      <c r="D35" s="18" t="s">
        <v>91</v>
      </c>
      <c r="E35" s="18" t="s">
        <v>320</v>
      </c>
      <c r="F35" s="18" t="s">
        <v>292</v>
      </c>
      <c r="G35" s="21">
        <v>86</v>
      </c>
      <c r="H35" s="25">
        <v>344</v>
      </c>
      <c r="I35" s="18" t="s">
        <v>33</v>
      </c>
      <c r="J35" s="18">
        <v>70</v>
      </c>
      <c r="K35" s="18">
        <v>15</v>
      </c>
      <c r="L35" s="19" t="s">
        <v>28</v>
      </c>
      <c r="M35" s="9">
        <f t="shared" si="2"/>
        <v>4169900</v>
      </c>
      <c r="N35" s="9">
        <v>0</v>
      </c>
      <c r="O35" s="9">
        <v>0</v>
      </c>
      <c r="P35" s="9">
        <v>0</v>
      </c>
      <c r="Q35" s="54">
        <v>4169900</v>
      </c>
      <c r="R35" s="9">
        <v>0</v>
      </c>
      <c r="S35" s="9">
        <f t="shared" si="3"/>
        <v>4075968.2116393414</v>
      </c>
      <c r="T35" s="9">
        <v>0</v>
      </c>
      <c r="U35" s="9">
        <v>0</v>
      </c>
      <c r="V35" s="9">
        <v>0</v>
      </c>
      <c r="W35" s="9">
        <f t="shared" si="4"/>
        <v>4075968.2116393414</v>
      </c>
      <c r="X35" s="9">
        <v>0</v>
      </c>
      <c r="Y35" s="9">
        <f t="shared" si="5"/>
        <v>93931.788360658567</v>
      </c>
      <c r="Z35" s="9">
        <v>0</v>
      </c>
      <c r="AA35" s="9">
        <v>0</v>
      </c>
      <c r="AB35" s="9">
        <v>0</v>
      </c>
      <c r="AC35" s="9">
        <f t="shared" si="6"/>
        <v>93931.788360658567</v>
      </c>
      <c r="AD35" s="9">
        <v>0</v>
      </c>
      <c r="AE35" s="9">
        <v>0</v>
      </c>
      <c r="AF35" s="9">
        <v>0</v>
      </c>
      <c r="AG35" s="9">
        <v>0</v>
      </c>
      <c r="AH35" s="9">
        <v>0</v>
      </c>
      <c r="AI35" s="9">
        <v>0</v>
      </c>
      <c r="AJ35" s="9">
        <v>0</v>
      </c>
      <c r="AK35" s="9">
        <f t="shared" si="1"/>
        <v>4169900</v>
      </c>
      <c r="AL35" s="20">
        <v>2024</v>
      </c>
    </row>
    <row r="36" spans="2:38" ht="52.5" customHeight="1" x14ac:dyDescent="0.25">
      <c r="B36" s="18">
        <v>29</v>
      </c>
      <c r="C36" s="18" t="s">
        <v>87</v>
      </c>
      <c r="D36" s="18" t="s">
        <v>91</v>
      </c>
      <c r="E36" s="18" t="s">
        <v>321</v>
      </c>
      <c r="F36" s="18" t="s">
        <v>296</v>
      </c>
      <c r="G36" s="18">
        <v>81</v>
      </c>
      <c r="H36" s="18">
        <v>160</v>
      </c>
      <c r="I36" s="18" t="s">
        <v>33</v>
      </c>
      <c r="J36" s="18">
        <v>60</v>
      </c>
      <c r="K36" s="18">
        <v>10</v>
      </c>
      <c r="L36" s="19" t="s">
        <v>28</v>
      </c>
      <c r="M36" s="9">
        <v>3513000</v>
      </c>
      <c r="N36" s="9">
        <v>3513000</v>
      </c>
      <c r="O36" s="9">
        <v>0</v>
      </c>
      <c r="P36" s="9">
        <v>0</v>
      </c>
      <c r="Q36" s="9">
        <v>0</v>
      </c>
      <c r="R36" s="9">
        <v>0</v>
      </c>
      <c r="S36" s="9">
        <v>3433865.5363347</v>
      </c>
      <c r="T36" s="9">
        <v>3433865.5363347</v>
      </c>
      <c r="U36" s="9">
        <v>0</v>
      </c>
      <c r="V36" s="9">
        <v>0</v>
      </c>
      <c r="W36" s="9">
        <v>0</v>
      </c>
      <c r="X36" s="9">
        <v>0</v>
      </c>
      <c r="Y36" s="9">
        <v>79134.463665300253</v>
      </c>
      <c r="Z36" s="9">
        <v>79134.463665300253</v>
      </c>
      <c r="AA36" s="9">
        <v>0</v>
      </c>
      <c r="AB36" s="9">
        <v>0</v>
      </c>
      <c r="AC36" s="9">
        <v>0</v>
      </c>
      <c r="AD36" s="9">
        <v>0</v>
      </c>
      <c r="AE36" s="9">
        <v>0</v>
      </c>
      <c r="AF36" s="9">
        <v>0</v>
      </c>
      <c r="AG36" s="9">
        <v>0</v>
      </c>
      <c r="AH36" s="9">
        <v>0</v>
      </c>
      <c r="AI36" s="9">
        <v>0</v>
      </c>
      <c r="AJ36" s="9">
        <v>0</v>
      </c>
      <c r="AK36" s="9">
        <f t="shared" si="1"/>
        <v>3513000</v>
      </c>
      <c r="AL36" s="20">
        <v>2021</v>
      </c>
    </row>
    <row r="37" spans="2:38" ht="55.5" customHeight="1" x14ac:dyDescent="0.25">
      <c r="B37" s="18">
        <v>30</v>
      </c>
      <c r="C37" s="18" t="s">
        <v>87</v>
      </c>
      <c r="D37" s="18" t="s">
        <v>91</v>
      </c>
      <c r="E37" s="18" t="s">
        <v>322</v>
      </c>
      <c r="F37" s="18" t="s">
        <v>296</v>
      </c>
      <c r="G37" s="18">
        <v>81</v>
      </c>
      <c r="H37" s="18">
        <v>102</v>
      </c>
      <c r="I37" s="18" t="s">
        <v>33</v>
      </c>
      <c r="J37" s="18">
        <v>60</v>
      </c>
      <c r="K37" s="18">
        <v>10</v>
      </c>
      <c r="L37" s="19" t="s">
        <v>28</v>
      </c>
      <c r="M37" s="9">
        <v>3513000</v>
      </c>
      <c r="N37" s="9">
        <v>3513000</v>
      </c>
      <c r="O37" s="9">
        <v>0</v>
      </c>
      <c r="P37" s="9">
        <v>0</v>
      </c>
      <c r="Q37" s="9">
        <v>0</v>
      </c>
      <c r="R37" s="9">
        <v>0</v>
      </c>
      <c r="S37" s="9">
        <v>3433865.5363347</v>
      </c>
      <c r="T37" s="9">
        <v>3433865.5363347</v>
      </c>
      <c r="U37" s="9">
        <v>0</v>
      </c>
      <c r="V37" s="9">
        <v>0</v>
      </c>
      <c r="W37" s="9">
        <v>0</v>
      </c>
      <c r="X37" s="9">
        <v>0</v>
      </c>
      <c r="Y37" s="9">
        <v>79134.463665300253</v>
      </c>
      <c r="Z37" s="9">
        <v>79134.463665300253</v>
      </c>
      <c r="AA37" s="9">
        <v>0</v>
      </c>
      <c r="AB37" s="9">
        <v>0</v>
      </c>
      <c r="AC37" s="9">
        <v>0</v>
      </c>
      <c r="AD37" s="9">
        <v>0</v>
      </c>
      <c r="AE37" s="9">
        <v>0</v>
      </c>
      <c r="AF37" s="9">
        <v>0</v>
      </c>
      <c r="AG37" s="9">
        <v>0</v>
      </c>
      <c r="AH37" s="9">
        <v>0</v>
      </c>
      <c r="AI37" s="9">
        <v>0</v>
      </c>
      <c r="AJ37" s="9">
        <v>0</v>
      </c>
      <c r="AK37" s="9">
        <f t="shared" si="1"/>
        <v>3513000</v>
      </c>
      <c r="AL37" s="20">
        <v>2021</v>
      </c>
    </row>
    <row r="38" spans="2:38" ht="45.75" customHeight="1" x14ac:dyDescent="0.25">
      <c r="B38" s="18">
        <v>31</v>
      </c>
      <c r="C38" s="18" t="s">
        <v>87</v>
      </c>
      <c r="D38" s="18" t="s">
        <v>91</v>
      </c>
      <c r="E38" s="18" t="s">
        <v>323</v>
      </c>
      <c r="F38" s="18" t="s">
        <v>296</v>
      </c>
      <c r="G38" s="18">
        <v>81</v>
      </c>
      <c r="H38" s="18">
        <v>138</v>
      </c>
      <c r="I38" s="18" t="s">
        <v>33</v>
      </c>
      <c r="J38" s="18">
        <v>60</v>
      </c>
      <c r="K38" s="18">
        <v>10</v>
      </c>
      <c r="L38" s="19" t="s">
        <v>28</v>
      </c>
      <c r="M38" s="9">
        <v>3513000</v>
      </c>
      <c r="N38" s="9">
        <v>3513000</v>
      </c>
      <c r="O38" s="9">
        <v>0</v>
      </c>
      <c r="P38" s="9">
        <v>0</v>
      </c>
      <c r="Q38" s="9">
        <v>0</v>
      </c>
      <c r="R38" s="9">
        <v>0</v>
      </c>
      <c r="S38" s="9">
        <v>3433865.5363347</v>
      </c>
      <c r="T38" s="9">
        <v>3433865.5363347</v>
      </c>
      <c r="U38" s="9">
        <v>0</v>
      </c>
      <c r="V38" s="9">
        <v>0</v>
      </c>
      <c r="W38" s="9">
        <v>0</v>
      </c>
      <c r="X38" s="9">
        <v>0</v>
      </c>
      <c r="Y38" s="9">
        <v>79134.463665300253</v>
      </c>
      <c r="Z38" s="9">
        <v>79134.463665300253</v>
      </c>
      <c r="AA38" s="9">
        <v>0</v>
      </c>
      <c r="AB38" s="9">
        <v>0</v>
      </c>
      <c r="AC38" s="9">
        <v>0</v>
      </c>
      <c r="AD38" s="9">
        <v>0</v>
      </c>
      <c r="AE38" s="9">
        <v>0</v>
      </c>
      <c r="AF38" s="9">
        <v>0</v>
      </c>
      <c r="AG38" s="9">
        <v>0</v>
      </c>
      <c r="AH38" s="9">
        <v>0</v>
      </c>
      <c r="AI38" s="9">
        <v>0</v>
      </c>
      <c r="AJ38" s="9">
        <v>0</v>
      </c>
      <c r="AK38" s="9">
        <f t="shared" si="1"/>
        <v>3513000</v>
      </c>
      <c r="AL38" s="20">
        <v>2021</v>
      </c>
    </row>
    <row r="39" spans="2:38" ht="56.25" customHeight="1" x14ac:dyDescent="0.25">
      <c r="B39" s="18">
        <v>32</v>
      </c>
      <c r="C39" s="18" t="s">
        <v>87</v>
      </c>
      <c r="D39" s="18" t="s">
        <v>91</v>
      </c>
      <c r="E39" s="18" t="s">
        <v>324</v>
      </c>
      <c r="F39" s="18" t="s">
        <v>296</v>
      </c>
      <c r="G39" s="18">
        <v>81</v>
      </c>
      <c r="H39" s="18">
        <v>165</v>
      </c>
      <c r="I39" s="18" t="s">
        <v>33</v>
      </c>
      <c r="J39" s="18">
        <v>60</v>
      </c>
      <c r="K39" s="18">
        <v>10</v>
      </c>
      <c r="L39" s="19" t="s">
        <v>28</v>
      </c>
      <c r="M39" s="9">
        <v>3874500</v>
      </c>
      <c r="N39" s="9">
        <v>0</v>
      </c>
      <c r="O39" s="9">
        <v>0</v>
      </c>
      <c r="P39" s="9">
        <v>3874500</v>
      </c>
      <c r="Q39" s="9">
        <v>0</v>
      </c>
      <c r="R39" s="9">
        <v>0</v>
      </c>
      <c r="S39" s="9">
        <v>3787222.3229515497</v>
      </c>
      <c r="T39" s="9">
        <v>0</v>
      </c>
      <c r="U39" s="9">
        <v>0</v>
      </c>
      <c r="V39" s="9">
        <v>3787222.3229515497</v>
      </c>
      <c r="W39" s="9">
        <v>0</v>
      </c>
      <c r="X39" s="9">
        <v>0</v>
      </c>
      <c r="Y39" s="9">
        <v>87277.67704845019</v>
      </c>
      <c r="Z39" s="9">
        <v>0</v>
      </c>
      <c r="AA39" s="9">
        <v>0</v>
      </c>
      <c r="AB39" s="9">
        <v>87277.67704845019</v>
      </c>
      <c r="AC39" s="9">
        <v>0</v>
      </c>
      <c r="AD39" s="9">
        <v>0</v>
      </c>
      <c r="AE39" s="9">
        <v>0</v>
      </c>
      <c r="AF39" s="9">
        <v>0</v>
      </c>
      <c r="AG39" s="9">
        <v>0</v>
      </c>
      <c r="AH39" s="9">
        <v>0</v>
      </c>
      <c r="AI39" s="9">
        <v>0</v>
      </c>
      <c r="AJ39" s="9">
        <v>0</v>
      </c>
      <c r="AK39" s="9">
        <f t="shared" si="1"/>
        <v>3874500</v>
      </c>
      <c r="AL39" s="20">
        <v>2023</v>
      </c>
    </row>
    <row r="40" spans="2:38" s="34" customFormat="1" ht="60" customHeight="1" x14ac:dyDescent="0.25">
      <c r="B40" s="18">
        <v>33</v>
      </c>
      <c r="C40" s="18" t="s">
        <v>87</v>
      </c>
      <c r="D40" s="18" t="s">
        <v>91</v>
      </c>
      <c r="E40" s="18" t="s">
        <v>325</v>
      </c>
      <c r="F40" s="18" t="s">
        <v>296</v>
      </c>
      <c r="G40" s="18">
        <v>86</v>
      </c>
      <c r="H40" s="25">
        <v>136</v>
      </c>
      <c r="I40" s="18" t="s">
        <v>33</v>
      </c>
      <c r="J40" s="21">
        <v>60</v>
      </c>
      <c r="K40" s="21">
        <v>10</v>
      </c>
      <c r="L40" s="19" t="s">
        <v>28</v>
      </c>
      <c r="M40" s="9">
        <f t="shared" si="2"/>
        <v>3262500</v>
      </c>
      <c r="N40" s="9">
        <v>0</v>
      </c>
      <c r="O40" s="9">
        <v>0</v>
      </c>
      <c r="P40" s="9">
        <v>0</v>
      </c>
      <c r="Q40" s="54">
        <v>3262500</v>
      </c>
      <c r="R40" s="9">
        <v>0</v>
      </c>
      <c r="S40" s="9">
        <f t="shared" si="3"/>
        <v>3189008.4391648122</v>
      </c>
      <c r="T40" s="9">
        <v>0</v>
      </c>
      <c r="U40" s="9">
        <v>0</v>
      </c>
      <c r="V40" s="9">
        <v>0</v>
      </c>
      <c r="W40" s="9">
        <f t="shared" si="4"/>
        <v>3189008.4391648122</v>
      </c>
      <c r="X40" s="9">
        <v>0</v>
      </c>
      <c r="Y40" s="9">
        <f t="shared" si="5"/>
        <v>73491.560835187789</v>
      </c>
      <c r="Z40" s="9">
        <v>0</v>
      </c>
      <c r="AA40" s="9">
        <v>0</v>
      </c>
      <c r="AB40" s="9">
        <v>0</v>
      </c>
      <c r="AC40" s="9">
        <f t="shared" si="6"/>
        <v>73491.560835187789</v>
      </c>
      <c r="AD40" s="9">
        <v>0</v>
      </c>
      <c r="AE40" s="9">
        <v>0</v>
      </c>
      <c r="AF40" s="9">
        <v>0</v>
      </c>
      <c r="AG40" s="9">
        <v>0</v>
      </c>
      <c r="AH40" s="9">
        <v>0</v>
      </c>
      <c r="AI40" s="9">
        <v>0</v>
      </c>
      <c r="AJ40" s="9">
        <v>0</v>
      </c>
      <c r="AK40" s="9">
        <f t="shared" si="1"/>
        <v>3262500</v>
      </c>
      <c r="AL40" s="20">
        <v>2024</v>
      </c>
    </row>
    <row r="41" spans="2:38" s="34" customFormat="1" ht="45.75" customHeight="1" x14ac:dyDescent="0.25">
      <c r="B41" s="18">
        <v>34</v>
      </c>
      <c r="C41" s="18" t="s">
        <v>87</v>
      </c>
      <c r="D41" s="18" t="s">
        <v>91</v>
      </c>
      <c r="E41" s="18" t="s">
        <v>326</v>
      </c>
      <c r="F41" s="18" t="s">
        <v>327</v>
      </c>
      <c r="G41" s="18">
        <v>86</v>
      </c>
      <c r="H41" s="25">
        <v>124</v>
      </c>
      <c r="I41" s="18" t="s">
        <v>33</v>
      </c>
      <c r="J41" s="18">
        <v>70</v>
      </c>
      <c r="K41" s="18">
        <v>15</v>
      </c>
      <c r="L41" s="19" t="s">
        <v>28</v>
      </c>
      <c r="M41" s="9">
        <f t="shared" si="2"/>
        <v>4169900</v>
      </c>
      <c r="N41" s="9">
        <v>0</v>
      </c>
      <c r="O41" s="9">
        <v>0</v>
      </c>
      <c r="P41" s="9">
        <v>0</v>
      </c>
      <c r="Q41" s="54">
        <v>4169900</v>
      </c>
      <c r="R41" s="9">
        <v>0</v>
      </c>
      <c r="S41" s="9">
        <f t="shared" si="3"/>
        <v>4075968.2116393414</v>
      </c>
      <c r="T41" s="9">
        <v>0</v>
      </c>
      <c r="U41" s="9">
        <v>0</v>
      </c>
      <c r="V41" s="9">
        <v>0</v>
      </c>
      <c r="W41" s="9">
        <f t="shared" si="4"/>
        <v>4075968.2116393414</v>
      </c>
      <c r="X41" s="9">
        <v>0</v>
      </c>
      <c r="Y41" s="9">
        <f t="shared" si="5"/>
        <v>93931.788360658567</v>
      </c>
      <c r="Z41" s="9">
        <v>0</v>
      </c>
      <c r="AA41" s="9">
        <v>0</v>
      </c>
      <c r="AB41" s="9">
        <v>0</v>
      </c>
      <c r="AC41" s="9">
        <f t="shared" si="6"/>
        <v>93931.788360658567</v>
      </c>
      <c r="AD41" s="9">
        <v>0</v>
      </c>
      <c r="AE41" s="9">
        <v>0</v>
      </c>
      <c r="AF41" s="9">
        <v>0</v>
      </c>
      <c r="AG41" s="9">
        <v>0</v>
      </c>
      <c r="AH41" s="9">
        <v>0</v>
      </c>
      <c r="AI41" s="9">
        <v>0</v>
      </c>
      <c r="AJ41" s="9">
        <v>0</v>
      </c>
      <c r="AK41" s="9">
        <f t="shared" si="1"/>
        <v>4169900</v>
      </c>
      <c r="AL41" s="20">
        <v>2024</v>
      </c>
    </row>
    <row r="42" spans="2:38" ht="45.75" customHeight="1" x14ac:dyDescent="0.25">
      <c r="B42" s="18">
        <v>35</v>
      </c>
      <c r="C42" s="18" t="s">
        <v>94</v>
      </c>
      <c r="D42" s="18" t="s">
        <v>91</v>
      </c>
      <c r="E42" s="18" t="s">
        <v>328</v>
      </c>
      <c r="F42" s="18" t="s">
        <v>292</v>
      </c>
      <c r="G42" s="18">
        <v>100</v>
      </c>
      <c r="H42" s="18">
        <v>204</v>
      </c>
      <c r="I42" s="18" t="s">
        <v>33</v>
      </c>
      <c r="J42" s="18">
        <v>70</v>
      </c>
      <c r="K42" s="18">
        <v>15</v>
      </c>
      <c r="L42" s="19" t="s">
        <v>28</v>
      </c>
      <c r="M42" s="9">
        <v>4150000</v>
      </c>
      <c r="N42" s="9">
        <v>4150000</v>
      </c>
      <c r="O42" s="9">
        <v>0</v>
      </c>
      <c r="P42" s="9">
        <v>0</v>
      </c>
      <c r="Q42" s="9">
        <v>0</v>
      </c>
      <c r="R42" s="9">
        <v>0</v>
      </c>
      <c r="S42" s="9">
        <v>4056516.3608849999</v>
      </c>
      <c r="T42" s="9">
        <v>4056516.3608849999</v>
      </c>
      <c r="U42" s="9">
        <v>0</v>
      </c>
      <c r="V42" s="9">
        <v>0</v>
      </c>
      <c r="W42" s="9">
        <v>0</v>
      </c>
      <c r="X42" s="9">
        <v>0</v>
      </c>
      <c r="Y42" s="9">
        <v>93483.639115000187</v>
      </c>
      <c r="Z42" s="9">
        <v>93483.639115000187</v>
      </c>
      <c r="AA42" s="9">
        <v>0</v>
      </c>
      <c r="AB42" s="9">
        <v>0</v>
      </c>
      <c r="AC42" s="9">
        <v>0</v>
      </c>
      <c r="AD42" s="9">
        <v>0</v>
      </c>
      <c r="AE42" s="9">
        <v>0</v>
      </c>
      <c r="AF42" s="9">
        <v>0</v>
      </c>
      <c r="AG42" s="9">
        <v>0</v>
      </c>
      <c r="AH42" s="9">
        <v>0</v>
      </c>
      <c r="AI42" s="9">
        <v>0</v>
      </c>
      <c r="AJ42" s="9">
        <v>0</v>
      </c>
      <c r="AK42" s="9">
        <f t="shared" si="1"/>
        <v>4150000</v>
      </c>
      <c r="AL42" s="20">
        <v>2021</v>
      </c>
    </row>
    <row r="43" spans="2:38" ht="45.75" customHeight="1" x14ac:dyDescent="0.25">
      <c r="B43" s="18">
        <v>36</v>
      </c>
      <c r="C43" s="18" t="s">
        <v>94</v>
      </c>
      <c r="D43" s="18" t="s">
        <v>91</v>
      </c>
      <c r="E43" s="18" t="s">
        <v>329</v>
      </c>
      <c r="F43" s="18" t="s">
        <v>296</v>
      </c>
      <c r="G43" s="18">
        <v>81</v>
      </c>
      <c r="H43" s="18">
        <v>132</v>
      </c>
      <c r="I43" s="18" t="s">
        <v>33</v>
      </c>
      <c r="J43" s="21">
        <v>60</v>
      </c>
      <c r="K43" s="21">
        <v>10</v>
      </c>
      <c r="L43" s="19" t="s">
        <v>28</v>
      </c>
      <c r="M43" s="9">
        <v>3426300</v>
      </c>
      <c r="N43" s="9">
        <v>0</v>
      </c>
      <c r="O43" s="9">
        <v>3426300</v>
      </c>
      <c r="P43" s="9">
        <v>0</v>
      </c>
      <c r="Q43" s="9">
        <v>0</v>
      </c>
      <c r="R43" s="9">
        <v>0</v>
      </c>
      <c r="S43" s="9">
        <v>3349118.5559759703</v>
      </c>
      <c r="T43" s="9">
        <v>0</v>
      </c>
      <c r="U43" s="9">
        <v>3349118.5559759703</v>
      </c>
      <c r="V43" s="9">
        <v>0</v>
      </c>
      <c r="W43" s="9">
        <v>0</v>
      </c>
      <c r="X43" s="9">
        <v>0</v>
      </c>
      <c r="Y43" s="9">
        <v>77181.444024030046</v>
      </c>
      <c r="Z43" s="9">
        <v>0</v>
      </c>
      <c r="AA43" s="9">
        <v>77181.444024030046</v>
      </c>
      <c r="AB43" s="9">
        <v>0</v>
      </c>
      <c r="AC43" s="9">
        <v>0</v>
      </c>
      <c r="AD43" s="9">
        <v>0</v>
      </c>
      <c r="AE43" s="9">
        <v>0</v>
      </c>
      <c r="AF43" s="9">
        <v>0</v>
      </c>
      <c r="AG43" s="9">
        <v>0</v>
      </c>
      <c r="AH43" s="9">
        <v>0</v>
      </c>
      <c r="AI43" s="9">
        <v>0</v>
      </c>
      <c r="AJ43" s="9">
        <v>0</v>
      </c>
      <c r="AK43" s="9">
        <f t="shared" si="1"/>
        <v>3426300.0000000005</v>
      </c>
      <c r="AL43" s="20">
        <v>2022</v>
      </c>
    </row>
    <row r="44" spans="2:38" ht="45.75" customHeight="1" x14ac:dyDescent="0.25">
      <c r="B44" s="18">
        <v>37</v>
      </c>
      <c r="C44" s="18" t="s">
        <v>94</v>
      </c>
      <c r="D44" s="25" t="s">
        <v>91</v>
      </c>
      <c r="E44" s="63" t="s">
        <v>330</v>
      </c>
      <c r="F44" s="18" t="s">
        <v>296</v>
      </c>
      <c r="G44" s="25">
        <v>83</v>
      </c>
      <c r="H44" s="25">
        <v>101</v>
      </c>
      <c r="I44" s="18" t="s">
        <v>33</v>
      </c>
      <c r="J44" s="59">
        <v>60</v>
      </c>
      <c r="K44" s="18">
        <v>15</v>
      </c>
      <c r="L44" s="19" t="s">
        <v>28</v>
      </c>
      <c r="M44" s="54">
        <f t="shared" si="2"/>
        <v>4300000</v>
      </c>
      <c r="N44" s="9">
        <v>0</v>
      </c>
      <c r="O44" s="9">
        <v>0</v>
      </c>
      <c r="P44" s="9">
        <v>0</v>
      </c>
      <c r="Q44" s="9">
        <v>0</v>
      </c>
      <c r="R44" s="54">
        <v>4300000</v>
      </c>
      <c r="S44" s="9">
        <f>X44</f>
        <v>4203137.4800000004</v>
      </c>
      <c r="T44" s="9">
        <v>0</v>
      </c>
      <c r="U44" s="9">
        <v>0</v>
      </c>
      <c r="V44" s="9">
        <v>0</v>
      </c>
      <c r="W44" s="9">
        <v>0</v>
      </c>
      <c r="X44" s="9">
        <v>4203137.4800000004</v>
      </c>
      <c r="Y44" s="9">
        <f>AD44</f>
        <v>96862.519999999553</v>
      </c>
      <c r="Z44" s="9">
        <v>0</v>
      </c>
      <c r="AA44" s="9">
        <v>0</v>
      </c>
      <c r="AB44" s="9">
        <v>0</v>
      </c>
      <c r="AC44" s="9">
        <v>0</v>
      </c>
      <c r="AD44" s="9">
        <f>R44-X44</f>
        <v>96862.519999999553</v>
      </c>
      <c r="AE44" s="9">
        <v>0</v>
      </c>
      <c r="AF44" s="9">
        <v>0</v>
      </c>
      <c r="AG44" s="9">
        <v>0</v>
      </c>
      <c r="AH44" s="9">
        <v>0</v>
      </c>
      <c r="AI44" s="9">
        <v>0</v>
      </c>
      <c r="AJ44" s="9">
        <v>0</v>
      </c>
      <c r="AK44" s="9">
        <f t="shared" si="1"/>
        <v>4300000</v>
      </c>
      <c r="AL44" s="20">
        <v>2025</v>
      </c>
    </row>
    <row r="45" spans="2:38" ht="45.75" customHeight="1" x14ac:dyDescent="0.25">
      <c r="B45" s="18">
        <v>38</v>
      </c>
      <c r="C45" s="18" t="s">
        <v>94</v>
      </c>
      <c r="D45" s="18" t="s">
        <v>91</v>
      </c>
      <c r="E45" s="18" t="s">
        <v>331</v>
      </c>
      <c r="F45" s="18" t="s">
        <v>296</v>
      </c>
      <c r="G45" s="18">
        <v>100</v>
      </c>
      <c r="H45" s="18">
        <v>117</v>
      </c>
      <c r="I45" s="18" t="s">
        <v>33</v>
      </c>
      <c r="J45" s="21">
        <v>60</v>
      </c>
      <c r="K45" s="21">
        <v>10</v>
      </c>
      <c r="L45" s="19" t="s">
        <v>28</v>
      </c>
      <c r="M45" s="9">
        <v>3513000</v>
      </c>
      <c r="N45" s="9">
        <v>3513000</v>
      </c>
      <c r="O45" s="9">
        <v>0</v>
      </c>
      <c r="P45" s="9">
        <v>0</v>
      </c>
      <c r="Q45" s="9">
        <v>0</v>
      </c>
      <c r="R45" s="9">
        <v>0</v>
      </c>
      <c r="S45" s="9">
        <v>3433865.5363347</v>
      </c>
      <c r="T45" s="9">
        <v>3433865.5363347</v>
      </c>
      <c r="U45" s="9">
        <v>0</v>
      </c>
      <c r="V45" s="9">
        <v>0</v>
      </c>
      <c r="W45" s="9">
        <v>0</v>
      </c>
      <c r="X45" s="9">
        <v>0</v>
      </c>
      <c r="Y45" s="9">
        <v>79134.463665300253</v>
      </c>
      <c r="Z45" s="9">
        <v>79134.463665300253</v>
      </c>
      <c r="AA45" s="9">
        <v>0</v>
      </c>
      <c r="AB45" s="9">
        <v>0</v>
      </c>
      <c r="AC45" s="9">
        <v>0</v>
      </c>
      <c r="AD45" s="9">
        <v>0</v>
      </c>
      <c r="AE45" s="9">
        <v>0</v>
      </c>
      <c r="AF45" s="9">
        <v>0</v>
      </c>
      <c r="AG45" s="9">
        <v>0</v>
      </c>
      <c r="AH45" s="9">
        <v>0</v>
      </c>
      <c r="AI45" s="9">
        <v>0</v>
      </c>
      <c r="AJ45" s="9">
        <v>0</v>
      </c>
      <c r="AK45" s="9">
        <f t="shared" si="1"/>
        <v>3513000</v>
      </c>
      <c r="AL45" s="20">
        <v>2021</v>
      </c>
    </row>
    <row r="46" spans="2:38" s="34" customFormat="1" ht="45.75" customHeight="1" x14ac:dyDescent="0.25">
      <c r="B46" s="18">
        <v>39</v>
      </c>
      <c r="C46" s="18" t="s">
        <v>94</v>
      </c>
      <c r="D46" s="18" t="s">
        <v>91</v>
      </c>
      <c r="E46" s="18" t="s">
        <v>332</v>
      </c>
      <c r="F46" s="18" t="s">
        <v>292</v>
      </c>
      <c r="G46" s="18">
        <v>86</v>
      </c>
      <c r="H46" s="18">
        <v>392</v>
      </c>
      <c r="I46" s="18" t="s">
        <v>33</v>
      </c>
      <c r="J46" s="18">
        <v>70</v>
      </c>
      <c r="K46" s="18">
        <v>15</v>
      </c>
      <c r="L46" s="19" t="s">
        <v>28</v>
      </c>
      <c r="M46" s="9">
        <f t="shared" si="2"/>
        <v>4169900</v>
      </c>
      <c r="N46" s="9">
        <v>0</v>
      </c>
      <c r="O46" s="9">
        <v>0</v>
      </c>
      <c r="P46" s="9">
        <v>0</v>
      </c>
      <c r="Q46" s="54">
        <v>4169900</v>
      </c>
      <c r="R46" s="9">
        <v>0</v>
      </c>
      <c r="S46" s="9">
        <f>T46+U46+V46+W46+X46</f>
        <v>4075968.2116393414</v>
      </c>
      <c r="T46" s="9">
        <v>0</v>
      </c>
      <c r="U46" s="9">
        <v>0</v>
      </c>
      <c r="V46" s="9">
        <v>0</v>
      </c>
      <c r="W46" s="9">
        <f t="shared" si="4"/>
        <v>4075968.2116393414</v>
      </c>
      <c r="X46" s="9">
        <v>0</v>
      </c>
      <c r="Y46" s="9">
        <f>Z46+AA46+AB46+AC46+AD46</f>
        <v>93931.788360658567</v>
      </c>
      <c r="Z46" s="9">
        <v>0</v>
      </c>
      <c r="AA46" s="9">
        <v>0</v>
      </c>
      <c r="AB46" s="9">
        <v>0</v>
      </c>
      <c r="AC46" s="9">
        <f t="shared" si="6"/>
        <v>93931.788360658567</v>
      </c>
      <c r="AD46" s="9">
        <v>0</v>
      </c>
      <c r="AE46" s="9">
        <v>0</v>
      </c>
      <c r="AF46" s="9">
        <v>0</v>
      </c>
      <c r="AG46" s="9">
        <v>0</v>
      </c>
      <c r="AH46" s="9">
        <v>0</v>
      </c>
      <c r="AI46" s="9">
        <v>0</v>
      </c>
      <c r="AJ46" s="9">
        <v>0</v>
      </c>
      <c r="AK46" s="9">
        <f t="shared" si="1"/>
        <v>4169900</v>
      </c>
      <c r="AL46" s="20">
        <v>2024</v>
      </c>
    </row>
    <row r="47" spans="2:38" ht="45.75" customHeight="1" x14ac:dyDescent="0.25">
      <c r="B47" s="18">
        <v>40</v>
      </c>
      <c r="C47" s="18" t="s">
        <v>94</v>
      </c>
      <c r="D47" s="18" t="s">
        <v>91</v>
      </c>
      <c r="E47" s="18" t="s">
        <v>333</v>
      </c>
      <c r="F47" s="18" t="s">
        <v>292</v>
      </c>
      <c r="G47" s="18">
        <v>81</v>
      </c>
      <c r="H47" s="18">
        <v>668</v>
      </c>
      <c r="I47" s="18" t="s">
        <v>33</v>
      </c>
      <c r="J47" s="18">
        <v>70</v>
      </c>
      <c r="K47" s="18">
        <v>15</v>
      </c>
      <c r="L47" s="19" t="s">
        <v>28</v>
      </c>
      <c r="M47" s="9">
        <v>5400000</v>
      </c>
      <c r="N47" s="9">
        <v>0</v>
      </c>
      <c r="O47" s="9">
        <v>5400000</v>
      </c>
      <c r="P47" s="9">
        <v>0</v>
      </c>
      <c r="Q47" s="9">
        <v>0</v>
      </c>
      <c r="R47" s="9">
        <v>0</v>
      </c>
      <c r="S47" s="9">
        <v>5278358.6382599995</v>
      </c>
      <c r="T47" s="9">
        <v>0</v>
      </c>
      <c r="U47" s="9">
        <v>5278358.6382599995</v>
      </c>
      <c r="V47" s="9">
        <v>0</v>
      </c>
      <c r="W47" s="9">
        <v>0</v>
      </c>
      <c r="X47" s="9">
        <v>0</v>
      </c>
      <c r="Y47" s="9">
        <v>121641.36174000031</v>
      </c>
      <c r="Z47" s="9">
        <v>0</v>
      </c>
      <c r="AA47" s="9">
        <v>121641.36174000031</v>
      </c>
      <c r="AB47" s="9">
        <v>0</v>
      </c>
      <c r="AC47" s="9">
        <v>0</v>
      </c>
      <c r="AD47" s="9">
        <v>0</v>
      </c>
      <c r="AE47" s="9">
        <v>0</v>
      </c>
      <c r="AF47" s="9">
        <v>0</v>
      </c>
      <c r="AG47" s="9">
        <v>0</v>
      </c>
      <c r="AH47" s="9">
        <v>0</v>
      </c>
      <c r="AI47" s="9">
        <v>0</v>
      </c>
      <c r="AJ47" s="9">
        <v>0</v>
      </c>
      <c r="AK47" s="9">
        <f t="shared" si="1"/>
        <v>5400000</v>
      </c>
      <c r="AL47" s="20">
        <v>2022</v>
      </c>
    </row>
    <row r="48" spans="2:38" ht="45.75" customHeight="1" x14ac:dyDescent="0.25">
      <c r="B48" s="18">
        <v>41</v>
      </c>
      <c r="C48" s="18" t="s">
        <v>94</v>
      </c>
      <c r="D48" s="18" t="s">
        <v>91</v>
      </c>
      <c r="E48" s="18" t="s">
        <v>334</v>
      </c>
      <c r="F48" s="18" t="s">
        <v>296</v>
      </c>
      <c r="G48" s="18">
        <v>81</v>
      </c>
      <c r="H48" s="18">
        <v>125</v>
      </c>
      <c r="I48" s="18" t="s">
        <v>33</v>
      </c>
      <c r="J48" s="21">
        <v>60</v>
      </c>
      <c r="K48" s="21">
        <v>10</v>
      </c>
      <c r="L48" s="19" t="s">
        <v>28</v>
      </c>
      <c r="M48" s="9">
        <v>3426300</v>
      </c>
      <c r="N48" s="9">
        <v>0</v>
      </c>
      <c r="O48" s="9">
        <v>3426300</v>
      </c>
      <c r="P48" s="9">
        <v>0</v>
      </c>
      <c r="Q48" s="9">
        <v>0</v>
      </c>
      <c r="R48" s="9">
        <v>0</v>
      </c>
      <c r="S48" s="9">
        <v>3349118.5559759703</v>
      </c>
      <c r="T48" s="9">
        <v>0</v>
      </c>
      <c r="U48" s="9">
        <v>3349118.5559759703</v>
      </c>
      <c r="V48" s="9">
        <v>0</v>
      </c>
      <c r="W48" s="9">
        <v>0</v>
      </c>
      <c r="X48" s="9">
        <v>0</v>
      </c>
      <c r="Y48" s="9">
        <v>77181.444024030046</v>
      </c>
      <c r="Z48" s="9">
        <v>0</v>
      </c>
      <c r="AA48" s="9">
        <v>77181.444024030046</v>
      </c>
      <c r="AB48" s="9">
        <v>0</v>
      </c>
      <c r="AC48" s="9">
        <v>0</v>
      </c>
      <c r="AD48" s="9">
        <v>0</v>
      </c>
      <c r="AE48" s="9">
        <v>0</v>
      </c>
      <c r="AF48" s="9">
        <v>0</v>
      </c>
      <c r="AG48" s="9">
        <v>0</v>
      </c>
      <c r="AH48" s="9">
        <v>0</v>
      </c>
      <c r="AI48" s="9">
        <v>0</v>
      </c>
      <c r="AJ48" s="9">
        <v>0</v>
      </c>
      <c r="AK48" s="9">
        <f t="shared" si="1"/>
        <v>3426300.0000000005</v>
      </c>
      <c r="AL48" s="20">
        <v>2022</v>
      </c>
    </row>
    <row r="49" spans="2:38" ht="45.75" customHeight="1" x14ac:dyDescent="0.25">
      <c r="B49" s="18">
        <v>42</v>
      </c>
      <c r="C49" s="18" t="s">
        <v>94</v>
      </c>
      <c r="D49" s="18" t="s">
        <v>58</v>
      </c>
      <c r="E49" s="18" t="s">
        <v>335</v>
      </c>
      <c r="F49" s="18" t="s">
        <v>315</v>
      </c>
      <c r="G49" s="18">
        <v>88</v>
      </c>
      <c r="H49" s="25">
        <v>752</v>
      </c>
      <c r="I49" s="18" t="s">
        <v>33</v>
      </c>
      <c r="J49" s="18">
        <v>120</v>
      </c>
      <c r="K49" s="18">
        <v>22</v>
      </c>
      <c r="L49" s="19" t="s">
        <v>28</v>
      </c>
      <c r="M49" s="9">
        <v>9167000</v>
      </c>
      <c r="N49" s="9">
        <v>0</v>
      </c>
      <c r="O49" s="9">
        <v>0</v>
      </c>
      <c r="P49" s="9">
        <v>9167000</v>
      </c>
      <c r="Q49" s="9">
        <v>0</v>
      </c>
      <c r="R49" s="9">
        <v>0</v>
      </c>
      <c r="S49" s="9">
        <v>8960502.5253573004</v>
      </c>
      <c r="T49" s="9">
        <v>0</v>
      </c>
      <c r="U49" s="9">
        <v>0</v>
      </c>
      <c r="V49" s="9">
        <v>8960502.5253573004</v>
      </c>
      <c r="W49" s="9">
        <v>0</v>
      </c>
      <c r="X49" s="9">
        <v>0</v>
      </c>
      <c r="Y49" s="9">
        <v>206497.47464269967</v>
      </c>
      <c r="Z49" s="9">
        <v>0</v>
      </c>
      <c r="AA49" s="9">
        <v>0</v>
      </c>
      <c r="AB49" s="9">
        <v>206497.47464269967</v>
      </c>
      <c r="AC49" s="9">
        <v>0</v>
      </c>
      <c r="AD49" s="9">
        <v>0</v>
      </c>
      <c r="AE49" s="9">
        <v>0</v>
      </c>
      <c r="AF49" s="9">
        <v>0</v>
      </c>
      <c r="AG49" s="9">
        <v>0</v>
      </c>
      <c r="AH49" s="9">
        <v>0</v>
      </c>
      <c r="AI49" s="9">
        <v>0</v>
      </c>
      <c r="AJ49" s="9">
        <v>0</v>
      </c>
      <c r="AK49" s="9">
        <f t="shared" si="1"/>
        <v>9167000</v>
      </c>
      <c r="AL49" s="20">
        <v>2023</v>
      </c>
    </row>
    <row r="50" spans="2:38" ht="50.25" customHeight="1" x14ac:dyDescent="0.25">
      <c r="B50" s="18">
        <v>43</v>
      </c>
      <c r="C50" s="18" t="s">
        <v>101</v>
      </c>
      <c r="D50" s="18" t="s">
        <v>91</v>
      </c>
      <c r="E50" s="18" t="s">
        <v>336</v>
      </c>
      <c r="F50" s="18" t="s">
        <v>292</v>
      </c>
      <c r="G50" s="18">
        <v>81</v>
      </c>
      <c r="H50" s="18">
        <v>193</v>
      </c>
      <c r="I50" s="18" t="s">
        <v>33</v>
      </c>
      <c r="J50" s="18">
        <v>70</v>
      </c>
      <c r="K50" s="18">
        <v>15</v>
      </c>
      <c r="L50" s="19" t="s">
        <v>28</v>
      </c>
      <c r="M50" s="9">
        <v>4602000</v>
      </c>
      <c r="N50" s="9">
        <v>0</v>
      </c>
      <c r="O50" s="9">
        <v>0</v>
      </c>
      <c r="P50" s="9">
        <v>4602000</v>
      </c>
      <c r="Q50" s="9">
        <v>0</v>
      </c>
      <c r="R50" s="9">
        <v>0</v>
      </c>
      <c r="S50" s="9">
        <v>4498334.5283837998</v>
      </c>
      <c r="T50" s="9">
        <v>0</v>
      </c>
      <c r="U50" s="9">
        <v>0</v>
      </c>
      <c r="V50" s="9">
        <v>4498334.5283837998</v>
      </c>
      <c r="W50" s="9">
        <v>0</v>
      </c>
      <c r="X50" s="9">
        <v>0</v>
      </c>
      <c r="Y50" s="9">
        <v>103665.4716162002</v>
      </c>
      <c r="Z50" s="9">
        <v>0</v>
      </c>
      <c r="AA50" s="9">
        <v>0</v>
      </c>
      <c r="AB50" s="9">
        <v>103665.4716162002</v>
      </c>
      <c r="AC50" s="9">
        <v>0</v>
      </c>
      <c r="AD50" s="9">
        <v>0</v>
      </c>
      <c r="AE50" s="9">
        <v>0</v>
      </c>
      <c r="AF50" s="9">
        <v>0</v>
      </c>
      <c r="AG50" s="9">
        <v>0</v>
      </c>
      <c r="AH50" s="9">
        <v>0</v>
      </c>
      <c r="AI50" s="9">
        <v>0</v>
      </c>
      <c r="AJ50" s="9">
        <v>0</v>
      </c>
      <c r="AK50" s="9">
        <f t="shared" si="1"/>
        <v>4602000</v>
      </c>
      <c r="AL50" s="20">
        <v>2023</v>
      </c>
    </row>
    <row r="51" spans="2:38" ht="45.75" customHeight="1" x14ac:dyDescent="0.25">
      <c r="B51" s="18">
        <v>44</v>
      </c>
      <c r="C51" s="18" t="s">
        <v>101</v>
      </c>
      <c r="D51" s="18" t="s">
        <v>91</v>
      </c>
      <c r="E51" s="18" t="s">
        <v>337</v>
      </c>
      <c r="F51" s="18" t="s">
        <v>296</v>
      </c>
      <c r="G51" s="18">
        <v>81</v>
      </c>
      <c r="H51" s="18">
        <v>168</v>
      </c>
      <c r="I51" s="18" t="s">
        <v>33</v>
      </c>
      <c r="J51" s="21">
        <v>60</v>
      </c>
      <c r="K51" s="21">
        <v>10</v>
      </c>
      <c r="L51" s="19" t="s">
        <v>28</v>
      </c>
      <c r="M51" s="9">
        <v>3513000</v>
      </c>
      <c r="N51" s="9">
        <v>3513000</v>
      </c>
      <c r="O51" s="9">
        <v>0</v>
      </c>
      <c r="P51" s="9">
        <v>0</v>
      </c>
      <c r="Q51" s="9">
        <v>0</v>
      </c>
      <c r="R51" s="9">
        <v>0</v>
      </c>
      <c r="S51" s="9">
        <v>3433865.5363347</v>
      </c>
      <c r="T51" s="9">
        <v>3433865.5363347</v>
      </c>
      <c r="U51" s="9">
        <v>0</v>
      </c>
      <c r="V51" s="9">
        <v>0</v>
      </c>
      <c r="W51" s="9">
        <v>0</v>
      </c>
      <c r="X51" s="9">
        <v>0</v>
      </c>
      <c r="Y51" s="9">
        <v>79134.463665300253</v>
      </c>
      <c r="Z51" s="9">
        <v>79134.463665300253</v>
      </c>
      <c r="AA51" s="9">
        <v>0</v>
      </c>
      <c r="AB51" s="9">
        <v>0</v>
      </c>
      <c r="AC51" s="9">
        <v>0</v>
      </c>
      <c r="AD51" s="9">
        <v>0</v>
      </c>
      <c r="AE51" s="9">
        <v>0</v>
      </c>
      <c r="AF51" s="9">
        <v>0</v>
      </c>
      <c r="AG51" s="9">
        <v>0</v>
      </c>
      <c r="AH51" s="9">
        <v>0</v>
      </c>
      <c r="AI51" s="9">
        <v>0</v>
      </c>
      <c r="AJ51" s="9">
        <v>0</v>
      </c>
      <c r="AK51" s="9">
        <f t="shared" si="1"/>
        <v>3513000</v>
      </c>
      <c r="AL51" s="20">
        <v>2021</v>
      </c>
    </row>
    <row r="52" spans="2:38" ht="45.75" customHeight="1" x14ac:dyDescent="0.25">
      <c r="B52" s="18">
        <v>45</v>
      </c>
      <c r="C52" s="18" t="s">
        <v>101</v>
      </c>
      <c r="D52" s="18" t="s">
        <v>91</v>
      </c>
      <c r="E52" s="18" t="s">
        <v>338</v>
      </c>
      <c r="F52" s="18" t="s">
        <v>296</v>
      </c>
      <c r="G52" s="18">
        <v>81</v>
      </c>
      <c r="H52" s="18">
        <v>204</v>
      </c>
      <c r="I52" s="18" t="s">
        <v>33</v>
      </c>
      <c r="J52" s="21">
        <v>60</v>
      </c>
      <c r="K52" s="21">
        <v>10</v>
      </c>
      <c r="L52" s="19" t="s">
        <v>28</v>
      </c>
      <c r="M52" s="54">
        <f t="shared" si="2"/>
        <v>4300000</v>
      </c>
      <c r="N52" s="9">
        <v>0</v>
      </c>
      <c r="O52" s="9">
        <v>0</v>
      </c>
      <c r="P52" s="9">
        <v>0</v>
      </c>
      <c r="Q52" s="9">
        <v>0</v>
      </c>
      <c r="R52" s="54">
        <v>4300000</v>
      </c>
      <c r="S52" s="9">
        <f>X52</f>
        <v>4203137.4800000004</v>
      </c>
      <c r="T52" s="9">
        <v>0</v>
      </c>
      <c r="U52" s="9">
        <v>0</v>
      </c>
      <c r="V52" s="9">
        <v>0</v>
      </c>
      <c r="W52" s="9">
        <v>0</v>
      </c>
      <c r="X52" s="9">
        <v>4203137.4800000004</v>
      </c>
      <c r="Y52" s="9">
        <f>AD52</f>
        <v>96862.519999999553</v>
      </c>
      <c r="Z52" s="9">
        <v>0</v>
      </c>
      <c r="AA52" s="9">
        <v>0</v>
      </c>
      <c r="AB52" s="9">
        <v>0</v>
      </c>
      <c r="AC52" s="9">
        <v>0</v>
      </c>
      <c r="AD52" s="9">
        <f>R52-X52</f>
        <v>96862.519999999553</v>
      </c>
      <c r="AE52" s="9">
        <v>0</v>
      </c>
      <c r="AF52" s="9">
        <v>0</v>
      </c>
      <c r="AG52" s="9">
        <v>0</v>
      </c>
      <c r="AH52" s="9">
        <v>0</v>
      </c>
      <c r="AI52" s="9">
        <v>0</v>
      </c>
      <c r="AJ52" s="9">
        <v>0</v>
      </c>
      <c r="AK52" s="9">
        <f t="shared" si="1"/>
        <v>4300000</v>
      </c>
      <c r="AL52" s="20">
        <v>2025</v>
      </c>
    </row>
    <row r="53" spans="2:38" s="34" customFormat="1" ht="45.75" customHeight="1" x14ac:dyDescent="0.25">
      <c r="B53" s="18">
        <v>46</v>
      </c>
      <c r="C53" s="18" t="s">
        <v>23</v>
      </c>
      <c r="D53" s="18" t="s">
        <v>91</v>
      </c>
      <c r="E53" s="18" t="s">
        <v>339</v>
      </c>
      <c r="F53" s="18" t="s">
        <v>296</v>
      </c>
      <c r="G53" s="18">
        <v>81</v>
      </c>
      <c r="H53" s="18">
        <v>184</v>
      </c>
      <c r="I53" s="18" t="s">
        <v>33</v>
      </c>
      <c r="J53" s="21">
        <v>60</v>
      </c>
      <c r="K53" s="21">
        <v>10</v>
      </c>
      <c r="L53" s="19" t="s">
        <v>28</v>
      </c>
      <c r="M53" s="9">
        <f t="shared" si="2"/>
        <v>3262500</v>
      </c>
      <c r="N53" s="9">
        <v>0</v>
      </c>
      <c r="O53" s="9">
        <v>0</v>
      </c>
      <c r="P53" s="9">
        <v>0</v>
      </c>
      <c r="Q53" s="54">
        <v>3262500</v>
      </c>
      <c r="R53" s="9">
        <v>0</v>
      </c>
      <c r="S53" s="9">
        <f t="shared" ref="S53:S55" si="7">T53+U53+V53+W53+X53</f>
        <v>3189008.4391648122</v>
      </c>
      <c r="T53" s="9">
        <v>0</v>
      </c>
      <c r="U53" s="9">
        <v>0</v>
      </c>
      <c r="V53" s="9">
        <v>0</v>
      </c>
      <c r="W53" s="9">
        <f t="shared" si="4"/>
        <v>3189008.4391648122</v>
      </c>
      <c r="X53" s="9">
        <v>0</v>
      </c>
      <c r="Y53" s="9">
        <f t="shared" ref="Y53:Y55" si="8">Z53+AA53+AB53+AC53+AD53</f>
        <v>73491.560835187789</v>
      </c>
      <c r="Z53" s="9">
        <v>0</v>
      </c>
      <c r="AA53" s="9">
        <v>0</v>
      </c>
      <c r="AB53" s="9">
        <v>0</v>
      </c>
      <c r="AC53" s="9">
        <f t="shared" si="6"/>
        <v>73491.560835187789</v>
      </c>
      <c r="AD53" s="9">
        <v>0</v>
      </c>
      <c r="AE53" s="9">
        <v>0</v>
      </c>
      <c r="AF53" s="9">
        <v>0</v>
      </c>
      <c r="AG53" s="9">
        <v>0</v>
      </c>
      <c r="AH53" s="9">
        <v>0</v>
      </c>
      <c r="AI53" s="9">
        <v>0</v>
      </c>
      <c r="AJ53" s="9">
        <v>0</v>
      </c>
      <c r="AK53" s="9">
        <f t="shared" si="1"/>
        <v>3262500</v>
      </c>
      <c r="AL53" s="20">
        <v>2024</v>
      </c>
    </row>
    <row r="54" spans="2:38" s="34" customFormat="1" ht="52.5" customHeight="1" x14ac:dyDescent="0.25">
      <c r="B54" s="18">
        <v>47</v>
      </c>
      <c r="C54" s="18" t="s">
        <v>23</v>
      </c>
      <c r="D54" s="18" t="s">
        <v>91</v>
      </c>
      <c r="E54" s="18" t="s">
        <v>340</v>
      </c>
      <c r="F54" s="18" t="s">
        <v>292</v>
      </c>
      <c r="G54" s="18">
        <v>82</v>
      </c>
      <c r="H54" s="18">
        <v>341</v>
      </c>
      <c r="I54" s="18" t="s">
        <v>33</v>
      </c>
      <c r="J54" s="18">
        <v>70</v>
      </c>
      <c r="K54" s="21">
        <v>15</v>
      </c>
      <c r="L54" s="19" t="s">
        <v>28</v>
      </c>
      <c r="M54" s="9">
        <f t="shared" si="2"/>
        <v>4169900</v>
      </c>
      <c r="N54" s="9">
        <v>0</v>
      </c>
      <c r="O54" s="9">
        <v>0</v>
      </c>
      <c r="P54" s="9">
        <v>0</v>
      </c>
      <c r="Q54" s="54">
        <v>4169900</v>
      </c>
      <c r="R54" s="9">
        <v>0</v>
      </c>
      <c r="S54" s="9">
        <f t="shared" si="7"/>
        <v>4075968.2116393414</v>
      </c>
      <c r="T54" s="9">
        <v>0</v>
      </c>
      <c r="U54" s="9">
        <v>0</v>
      </c>
      <c r="V54" s="9">
        <v>0</v>
      </c>
      <c r="W54" s="9">
        <f t="shared" si="4"/>
        <v>4075968.2116393414</v>
      </c>
      <c r="X54" s="9">
        <v>0</v>
      </c>
      <c r="Y54" s="9">
        <f t="shared" si="8"/>
        <v>93931.788360658567</v>
      </c>
      <c r="Z54" s="9">
        <v>0</v>
      </c>
      <c r="AA54" s="9">
        <v>0</v>
      </c>
      <c r="AB54" s="9">
        <v>0</v>
      </c>
      <c r="AC54" s="9">
        <f t="shared" si="6"/>
        <v>93931.788360658567</v>
      </c>
      <c r="AD54" s="9">
        <v>0</v>
      </c>
      <c r="AE54" s="9">
        <v>0</v>
      </c>
      <c r="AF54" s="9">
        <v>0</v>
      </c>
      <c r="AG54" s="9">
        <v>0</v>
      </c>
      <c r="AH54" s="9">
        <v>0</v>
      </c>
      <c r="AI54" s="9">
        <v>0</v>
      </c>
      <c r="AJ54" s="9">
        <v>0</v>
      </c>
      <c r="AK54" s="9">
        <f t="shared" si="1"/>
        <v>4169900</v>
      </c>
      <c r="AL54" s="20">
        <v>2024</v>
      </c>
    </row>
    <row r="55" spans="2:38" s="34" customFormat="1" ht="53.25" customHeight="1" x14ac:dyDescent="0.25">
      <c r="B55" s="18">
        <v>48</v>
      </c>
      <c r="C55" s="18" t="s">
        <v>23</v>
      </c>
      <c r="D55" s="18" t="s">
        <v>91</v>
      </c>
      <c r="E55" s="18" t="s">
        <v>341</v>
      </c>
      <c r="F55" s="18" t="s">
        <v>296</v>
      </c>
      <c r="G55" s="18">
        <v>82</v>
      </c>
      <c r="H55" s="18">
        <v>190</v>
      </c>
      <c r="I55" s="18" t="s">
        <v>33</v>
      </c>
      <c r="J55" s="18">
        <v>60</v>
      </c>
      <c r="K55" s="21">
        <v>10</v>
      </c>
      <c r="L55" s="19" t="s">
        <v>28</v>
      </c>
      <c r="M55" s="9">
        <f t="shared" si="2"/>
        <v>3262500</v>
      </c>
      <c r="N55" s="9">
        <v>0</v>
      </c>
      <c r="O55" s="9">
        <v>0</v>
      </c>
      <c r="P55" s="9">
        <v>0</v>
      </c>
      <c r="Q55" s="54">
        <v>3262500</v>
      </c>
      <c r="R55" s="9">
        <v>0</v>
      </c>
      <c r="S55" s="9">
        <f t="shared" si="7"/>
        <v>3189008.4391648122</v>
      </c>
      <c r="T55" s="9">
        <v>0</v>
      </c>
      <c r="U55" s="9">
        <v>0</v>
      </c>
      <c r="V55" s="9">
        <v>0</v>
      </c>
      <c r="W55" s="9">
        <f t="shared" si="4"/>
        <v>3189008.4391648122</v>
      </c>
      <c r="X55" s="9">
        <v>0</v>
      </c>
      <c r="Y55" s="9">
        <f t="shared" si="8"/>
        <v>73491.560835187789</v>
      </c>
      <c r="Z55" s="9">
        <v>0</v>
      </c>
      <c r="AA55" s="9">
        <v>0</v>
      </c>
      <c r="AB55" s="9">
        <v>0</v>
      </c>
      <c r="AC55" s="9">
        <f t="shared" si="6"/>
        <v>73491.560835187789</v>
      </c>
      <c r="AD55" s="9">
        <v>0</v>
      </c>
      <c r="AE55" s="9">
        <v>0</v>
      </c>
      <c r="AF55" s="9">
        <v>0</v>
      </c>
      <c r="AG55" s="9">
        <v>0</v>
      </c>
      <c r="AH55" s="9">
        <v>0</v>
      </c>
      <c r="AI55" s="9">
        <v>0</v>
      </c>
      <c r="AJ55" s="9">
        <v>0</v>
      </c>
      <c r="AK55" s="9">
        <f t="shared" si="1"/>
        <v>3262500</v>
      </c>
      <c r="AL55" s="20">
        <v>2024</v>
      </c>
    </row>
    <row r="56" spans="2:38" ht="52.5" customHeight="1" x14ac:dyDescent="0.25">
      <c r="B56" s="18">
        <v>49</v>
      </c>
      <c r="C56" s="18" t="s">
        <v>23</v>
      </c>
      <c r="D56" s="18" t="s">
        <v>91</v>
      </c>
      <c r="E56" s="18" t="s">
        <v>342</v>
      </c>
      <c r="F56" s="18" t="s">
        <v>296</v>
      </c>
      <c r="G56" s="18">
        <v>81</v>
      </c>
      <c r="H56" s="18">
        <v>239</v>
      </c>
      <c r="I56" s="18" t="s">
        <v>33</v>
      </c>
      <c r="J56" s="18">
        <v>60</v>
      </c>
      <c r="K56" s="21">
        <v>10</v>
      </c>
      <c r="L56" s="19" t="s">
        <v>28</v>
      </c>
      <c r="M56" s="54">
        <f t="shared" si="2"/>
        <v>4300000</v>
      </c>
      <c r="N56" s="9">
        <v>0</v>
      </c>
      <c r="O56" s="9">
        <v>0</v>
      </c>
      <c r="P56" s="9">
        <v>0</v>
      </c>
      <c r="Q56" s="9">
        <v>0</v>
      </c>
      <c r="R56" s="54">
        <v>4300000</v>
      </c>
      <c r="S56" s="9">
        <f t="shared" ref="S56:S59" si="9">X56</f>
        <v>4203137.4800000004</v>
      </c>
      <c r="T56" s="9">
        <v>0</v>
      </c>
      <c r="U56" s="9">
        <v>0</v>
      </c>
      <c r="V56" s="9">
        <v>0</v>
      </c>
      <c r="W56" s="9">
        <v>0</v>
      </c>
      <c r="X56" s="9">
        <v>4203137.4800000004</v>
      </c>
      <c r="Y56" s="9">
        <f t="shared" ref="Y56:Y59" si="10">AD56</f>
        <v>96862.519999999553</v>
      </c>
      <c r="Z56" s="9">
        <v>0</v>
      </c>
      <c r="AA56" s="9">
        <v>0</v>
      </c>
      <c r="AB56" s="9">
        <v>0</v>
      </c>
      <c r="AC56" s="9">
        <v>0</v>
      </c>
      <c r="AD56" s="9">
        <f t="shared" ref="AD56:AD86" si="11">R56-X56</f>
        <v>96862.519999999553</v>
      </c>
      <c r="AE56" s="9">
        <v>0</v>
      </c>
      <c r="AF56" s="9">
        <v>0</v>
      </c>
      <c r="AG56" s="9">
        <v>0</v>
      </c>
      <c r="AH56" s="9">
        <v>0</v>
      </c>
      <c r="AI56" s="9">
        <v>0</v>
      </c>
      <c r="AJ56" s="9">
        <v>0</v>
      </c>
      <c r="AK56" s="9">
        <f t="shared" si="1"/>
        <v>4300000</v>
      </c>
      <c r="AL56" s="20">
        <v>2025</v>
      </c>
    </row>
    <row r="57" spans="2:38" ht="52.5" customHeight="1" x14ac:dyDescent="0.25">
      <c r="B57" s="18">
        <v>50</v>
      </c>
      <c r="C57" s="18" t="s">
        <v>23</v>
      </c>
      <c r="D57" s="18" t="s">
        <v>91</v>
      </c>
      <c r="E57" s="18" t="s">
        <v>343</v>
      </c>
      <c r="F57" s="18" t="s">
        <v>296</v>
      </c>
      <c r="G57" s="18">
        <v>81</v>
      </c>
      <c r="H57" s="18">
        <v>148</v>
      </c>
      <c r="I57" s="18" t="s">
        <v>33</v>
      </c>
      <c r="J57" s="18">
        <v>60</v>
      </c>
      <c r="K57" s="21">
        <v>10</v>
      </c>
      <c r="L57" s="19" t="s">
        <v>28</v>
      </c>
      <c r="M57" s="54">
        <f t="shared" si="2"/>
        <v>4300000</v>
      </c>
      <c r="N57" s="9">
        <v>0</v>
      </c>
      <c r="O57" s="9">
        <v>0</v>
      </c>
      <c r="P57" s="9">
        <v>0</v>
      </c>
      <c r="Q57" s="9">
        <v>0</v>
      </c>
      <c r="R57" s="54">
        <v>4300000</v>
      </c>
      <c r="S57" s="9">
        <f t="shared" si="9"/>
        <v>4203137.4800000004</v>
      </c>
      <c r="T57" s="9">
        <v>0</v>
      </c>
      <c r="U57" s="9">
        <v>0</v>
      </c>
      <c r="V57" s="9">
        <v>0</v>
      </c>
      <c r="W57" s="9">
        <v>0</v>
      </c>
      <c r="X57" s="9">
        <v>4203137.4800000004</v>
      </c>
      <c r="Y57" s="9">
        <f t="shared" si="10"/>
        <v>96862.519999999553</v>
      </c>
      <c r="Z57" s="9">
        <v>0</v>
      </c>
      <c r="AA57" s="9">
        <v>0</v>
      </c>
      <c r="AB57" s="9">
        <v>0</v>
      </c>
      <c r="AC57" s="9">
        <v>0</v>
      </c>
      <c r="AD57" s="9">
        <f t="shared" si="11"/>
        <v>96862.519999999553</v>
      </c>
      <c r="AE57" s="9">
        <v>0</v>
      </c>
      <c r="AF57" s="9">
        <v>0</v>
      </c>
      <c r="AG57" s="9">
        <v>0</v>
      </c>
      <c r="AH57" s="9">
        <v>0</v>
      </c>
      <c r="AI57" s="9">
        <v>0</v>
      </c>
      <c r="AJ57" s="9">
        <v>0</v>
      </c>
      <c r="AK57" s="9">
        <f t="shared" si="1"/>
        <v>4300000</v>
      </c>
      <c r="AL57" s="20">
        <v>2025</v>
      </c>
    </row>
    <row r="58" spans="2:38" ht="60" customHeight="1" x14ac:dyDescent="0.25">
      <c r="B58" s="18">
        <v>51</v>
      </c>
      <c r="C58" s="18" t="s">
        <v>23</v>
      </c>
      <c r="D58" s="18" t="s">
        <v>91</v>
      </c>
      <c r="E58" s="18" t="s">
        <v>344</v>
      </c>
      <c r="F58" s="18" t="s">
        <v>292</v>
      </c>
      <c r="G58" s="18">
        <v>81</v>
      </c>
      <c r="H58" s="18">
        <v>415</v>
      </c>
      <c r="I58" s="18" t="s">
        <v>33</v>
      </c>
      <c r="J58" s="18">
        <v>70</v>
      </c>
      <c r="K58" s="21">
        <v>15</v>
      </c>
      <c r="L58" s="19" t="s">
        <v>28</v>
      </c>
      <c r="M58" s="9">
        <v>4150000</v>
      </c>
      <c r="N58" s="9">
        <v>4150000</v>
      </c>
      <c r="O58" s="9">
        <v>0</v>
      </c>
      <c r="P58" s="9">
        <v>0</v>
      </c>
      <c r="Q58" s="9">
        <v>0</v>
      </c>
      <c r="R58" s="9">
        <v>0</v>
      </c>
      <c r="S58" s="9">
        <v>4056516.3608849999</v>
      </c>
      <c r="T58" s="9">
        <v>4056516.3608849999</v>
      </c>
      <c r="U58" s="9">
        <v>0</v>
      </c>
      <c r="V58" s="9">
        <v>0</v>
      </c>
      <c r="W58" s="9">
        <v>0</v>
      </c>
      <c r="X58" s="9">
        <v>0</v>
      </c>
      <c r="Y58" s="9">
        <v>93483.639115000187</v>
      </c>
      <c r="Z58" s="9">
        <v>93483.639115000187</v>
      </c>
      <c r="AA58" s="9">
        <v>0</v>
      </c>
      <c r="AB58" s="9">
        <v>0</v>
      </c>
      <c r="AC58" s="9">
        <v>0</v>
      </c>
      <c r="AD58" s="9">
        <v>0</v>
      </c>
      <c r="AE58" s="9">
        <v>0</v>
      </c>
      <c r="AF58" s="9">
        <v>0</v>
      </c>
      <c r="AG58" s="9">
        <v>0</v>
      </c>
      <c r="AH58" s="9">
        <v>0</v>
      </c>
      <c r="AI58" s="9">
        <v>0</v>
      </c>
      <c r="AJ58" s="9">
        <v>0</v>
      </c>
      <c r="AK58" s="9">
        <f t="shared" si="1"/>
        <v>4150000</v>
      </c>
      <c r="AL58" s="20">
        <v>2021</v>
      </c>
    </row>
    <row r="59" spans="2:38" ht="45.75" customHeight="1" x14ac:dyDescent="0.25">
      <c r="B59" s="18">
        <v>52</v>
      </c>
      <c r="C59" s="18" t="s">
        <v>23</v>
      </c>
      <c r="D59" s="18" t="s">
        <v>91</v>
      </c>
      <c r="E59" s="18" t="s">
        <v>345</v>
      </c>
      <c r="F59" s="18" t="s">
        <v>296</v>
      </c>
      <c r="G59" s="18">
        <v>81</v>
      </c>
      <c r="H59" s="18">
        <v>222</v>
      </c>
      <c r="I59" s="18" t="s">
        <v>33</v>
      </c>
      <c r="J59" s="18">
        <v>60</v>
      </c>
      <c r="K59" s="21">
        <v>10</v>
      </c>
      <c r="L59" s="19" t="s">
        <v>28</v>
      </c>
      <c r="M59" s="54">
        <f t="shared" si="2"/>
        <v>4300000</v>
      </c>
      <c r="N59" s="9">
        <v>0</v>
      </c>
      <c r="O59" s="9">
        <v>0</v>
      </c>
      <c r="P59" s="9">
        <v>0</v>
      </c>
      <c r="Q59" s="9">
        <v>0</v>
      </c>
      <c r="R59" s="54">
        <v>4300000</v>
      </c>
      <c r="S59" s="9">
        <f t="shared" si="9"/>
        <v>4203137.4800000004</v>
      </c>
      <c r="T59" s="9">
        <v>0</v>
      </c>
      <c r="U59" s="9">
        <v>0</v>
      </c>
      <c r="V59" s="9">
        <v>0</v>
      </c>
      <c r="W59" s="9">
        <v>0</v>
      </c>
      <c r="X59" s="9">
        <v>4203137.4800000004</v>
      </c>
      <c r="Y59" s="9">
        <f t="shared" si="10"/>
        <v>96862.519999999553</v>
      </c>
      <c r="Z59" s="9">
        <v>0</v>
      </c>
      <c r="AA59" s="9">
        <v>0</v>
      </c>
      <c r="AB59" s="9">
        <v>0</v>
      </c>
      <c r="AC59" s="9">
        <v>0</v>
      </c>
      <c r="AD59" s="9">
        <f t="shared" si="11"/>
        <v>96862.519999999553</v>
      </c>
      <c r="AE59" s="9">
        <v>0</v>
      </c>
      <c r="AF59" s="9">
        <v>0</v>
      </c>
      <c r="AG59" s="9">
        <v>0</v>
      </c>
      <c r="AH59" s="9">
        <v>0</v>
      </c>
      <c r="AI59" s="9">
        <v>0</v>
      </c>
      <c r="AJ59" s="9">
        <v>0</v>
      </c>
      <c r="AK59" s="9">
        <f t="shared" si="1"/>
        <v>4300000</v>
      </c>
      <c r="AL59" s="20">
        <v>2025</v>
      </c>
    </row>
    <row r="60" spans="2:38" s="34" customFormat="1" ht="55.5" customHeight="1" x14ac:dyDescent="0.25">
      <c r="B60" s="18">
        <v>53</v>
      </c>
      <c r="C60" s="18" t="s">
        <v>23</v>
      </c>
      <c r="D60" s="18" t="s">
        <v>91</v>
      </c>
      <c r="E60" s="18" t="s">
        <v>346</v>
      </c>
      <c r="F60" s="18" t="s">
        <v>296</v>
      </c>
      <c r="G60" s="18">
        <v>81</v>
      </c>
      <c r="H60" s="18">
        <v>186</v>
      </c>
      <c r="I60" s="18" t="s">
        <v>33</v>
      </c>
      <c r="J60" s="18">
        <v>60</v>
      </c>
      <c r="K60" s="21">
        <v>10</v>
      </c>
      <c r="L60" s="19" t="s">
        <v>28</v>
      </c>
      <c r="M60" s="9">
        <f t="shared" si="2"/>
        <v>3262500</v>
      </c>
      <c r="N60" s="9">
        <v>0</v>
      </c>
      <c r="O60" s="9">
        <v>0</v>
      </c>
      <c r="P60" s="9">
        <v>0</v>
      </c>
      <c r="Q60" s="54">
        <v>3262500</v>
      </c>
      <c r="R60" s="9">
        <v>0</v>
      </c>
      <c r="S60" s="9">
        <f>T60+U60+V60+W60+X60</f>
        <v>3189008.4391648122</v>
      </c>
      <c r="T60" s="9">
        <v>0</v>
      </c>
      <c r="U60" s="9">
        <v>0</v>
      </c>
      <c r="V60" s="9">
        <v>0</v>
      </c>
      <c r="W60" s="9">
        <f t="shared" si="4"/>
        <v>3189008.4391648122</v>
      </c>
      <c r="X60" s="9">
        <v>0</v>
      </c>
      <c r="Y60" s="9">
        <f>Z60+AA60+AB60+AC60+AD60</f>
        <v>73491.560835187789</v>
      </c>
      <c r="Z60" s="9">
        <v>0</v>
      </c>
      <c r="AA60" s="9">
        <v>0</v>
      </c>
      <c r="AB60" s="9">
        <v>0</v>
      </c>
      <c r="AC60" s="9">
        <f t="shared" si="6"/>
        <v>73491.560835187789</v>
      </c>
      <c r="AD60" s="9">
        <v>0</v>
      </c>
      <c r="AE60" s="9">
        <v>0</v>
      </c>
      <c r="AF60" s="9">
        <v>0</v>
      </c>
      <c r="AG60" s="9">
        <v>0</v>
      </c>
      <c r="AH60" s="9">
        <v>0</v>
      </c>
      <c r="AI60" s="9">
        <v>0</v>
      </c>
      <c r="AJ60" s="9">
        <v>0</v>
      </c>
      <c r="AK60" s="9">
        <f t="shared" si="1"/>
        <v>3262500</v>
      </c>
      <c r="AL60" s="20">
        <v>2024</v>
      </c>
    </row>
    <row r="61" spans="2:38" ht="45.75" customHeight="1" x14ac:dyDescent="0.25">
      <c r="B61" s="18">
        <v>54</v>
      </c>
      <c r="C61" s="18" t="s">
        <v>23</v>
      </c>
      <c r="D61" s="18" t="s">
        <v>58</v>
      </c>
      <c r="E61" s="18" t="s">
        <v>347</v>
      </c>
      <c r="F61" s="18" t="s">
        <v>315</v>
      </c>
      <c r="G61" s="18">
        <v>81</v>
      </c>
      <c r="H61" s="18">
        <v>465</v>
      </c>
      <c r="I61" s="18" t="s">
        <v>33</v>
      </c>
      <c r="J61" s="18">
        <v>120</v>
      </c>
      <c r="K61" s="18">
        <v>22</v>
      </c>
      <c r="L61" s="19" t="s">
        <v>28</v>
      </c>
      <c r="M61" s="9">
        <v>8400000</v>
      </c>
      <c r="N61" s="9">
        <v>8400000</v>
      </c>
      <c r="O61" s="9">
        <v>0</v>
      </c>
      <c r="P61" s="9">
        <v>0</v>
      </c>
      <c r="Q61" s="9">
        <v>0</v>
      </c>
      <c r="R61" s="9">
        <v>0</v>
      </c>
      <c r="S61" s="9">
        <v>8210780.10396</v>
      </c>
      <c r="T61" s="9">
        <v>8210780.10396</v>
      </c>
      <c r="U61" s="9">
        <v>0</v>
      </c>
      <c r="V61" s="9">
        <v>0</v>
      </c>
      <c r="W61" s="9">
        <v>0</v>
      </c>
      <c r="X61" s="9">
        <v>0</v>
      </c>
      <c r="Y61" s="9">
        <v>189219.89604000008</v>
      </c>
      <c r="Z61" s="9">
        <v>189219.89604000008</v>
      </c>
      <c r="AA61" s="9">
        <v>0</v>
      </c>
      <c r="AB61" s="9">
        <v>0</v>
      </c>
      <c r="AC61" s="9">
        <v>0</v>
      </c>
      <c r="AD61" s="9">
        <v>0</v>
      </c>
      <c r="AE61" s="9">
        <v>0</v>
      </c>
      <c r="AF61" s="9">
        <v>0</v>
      </c>
      <c r="AG61" s="9">
        <v>0</v>
      </c>
      <c r="AH61" s="9">
        <v>0</v>
      </c>
      <c r="AI61" s="9">
        <v>0</v>
      </c>
      <c r="AJ61" s="9">
        <v>0</v>
      </c>
      <c r="AK61" s="9">
        <f t="shared" si="1"/>
        <v>8400000</v>
      </c>
      <c r="AL61" s="20">
        <v>2021</v>
      </c>
    </row>
    <row r="62" spans="2:38" ht="55.5" customHeight="1" x14ac:dyDescent="0.25">
      <c r="B62" s="18">
        <v>55</v>
      </c>
      <c r="C62" s="18" t="s">
        <v>23</v>
      </c>
      <c r="D62" s="18" t="s">
        <v>91</v>
      </c>
      <c r="E62" s="18" t="s">
        <v>348</v>
      </c>
      <c r="F62" s="18" t="s">
        <v>292</v>
      </c>
      <c r="G62" s="18">
        <v>81</v>
      </c>
      <c r="H62" s="18">
        <v>418</v>
      </c>
      <c r="I62" s="18" t="s">
        <v>33</v>
      </c>
      <c r="J62" s="18">
        <v>70</v>
      </c>
      <c r="K62" s="21">
        <v>15</v>
      </c>
      <c r="L62" s="19" t="s">
        <v>28</v>
      </c>
      <c r="M62" s="9">
        <v>5400000</v>
      </c>
      <c r="N62" s="9">
        <v>0</v>
      </c>
      <c r="O62" s="9">
        <v>5400000</v>
      </c>
      <c r="P62" s="9">
        <v>0</v>
      </c>
      <c r="Q62" s="9">
        <v>0</v>
      </c>
      <c r="R62" s="9">
        <v>0</v>
      </c>
      <c r="S62" s="9">
        <v>5278358.6382599995</v>
      </c>
      <c r="T62" s="9">
        <v>0</v>
      </c>
      <c r="U62" s="9">
        <v>5278358.6382599995</v>
      </c>
      <c r="V62" s="9">
        <v>0</v>
      </c>
      <c r="W62" s="9">
        <v>0</v>
      </c>
      <c r="X62" s="9">
        <v>0</v>
      </c>
      <c r="Y62" s="9">
        <v>121641.36174000031</v>
      </c>
      <c r="Z62" s="9">
        <v>0</v>
      </c>
      <c r="AA62" s="9">
        <v>121641.36174000031</v>
      </c>
      <c r="AB62" s="9">
        <v>0</v>
      </c>
      <c r="AC62" s="9">
        <v>0</v>
      </c>
      <c r="AD62" s="9">
        <v>0</v>
      </c>
      <c r="AE62" s="9">
        <v>0</v>
      </c>
      <c r="AF62" s="9">
        <v>0</v>
      </c>
      <c r="AG62" s="9">
        <v>0</v>
      </c>
      <c r="AH62" s="9">
        <v>0</v>
      </c>
      <c r="AI62" s="9">
        <v>0</v>
      </c>
      <c r="AJ62" s="9">
        <v>0</v>
      </c>
      <c r="AK62" s="9">
        <f t="shared" si="1"/>
        <v>5400000</v>
      </c>
      <c r="AL62" s="20">
        <v>2022</v>
      </c>
    </row>
    <row r="63" spans="2:38" ht="56.25" customHeight="1" x14ac:dyDescent="0.25">
      <c r="B63" s="18">
        <v>56</v>
      </c>
      <c r="C63" s="18" t="s">
        <v>23</v>
      </c>
      <c r="D63" s="18" t="s">
        <v>91</v>
      </c>
      <c r="E63" s="18" t="s">
        <v>349</v>
      </c>
      <c r="F63" s="18" t="s">
        <v>296</v>
      </c>
      <c r="G63" s="18">
        <v>88</v>
      </c>
      <c r="H63" s="18">
        <v>638</v>
      </c>
      <c r="I63" s="18" t="s">
        <v>33</v>
      </c>
      <c r="J63" s="18">
        <v>60</v>
      </c>
      <c r="K63" s="21">
        <v>10</v>
      </c>
      <c r="L63" s="19" t="s">
        <v>28</v>
      </c>
      <c r="M63" s="9">
        <v>3874500</v>
      </c>
      <c r="N63" s="9">
        <v>0</v>
      </c>
      <c r="O63" s="9">
        <v>0</v>
      </c>
      <c r="P63" s="9">
        <v>3874500</v>
      </c>
      <c r="Q63" s="9">
        <v>0</v>
      </c>
      <c r="R63" s="9">
        <v>0</v>
      </c>
      <c r="S63" s="9">
        <v>3787222.3229515497</v>
      </c>
      <c r="T63" s="9">
        <v>0</v>
      </c>
      <c r="U63" s="9">
        <v>0</v>
      </c>
      <c r="V63" s="9">
        <v>3787222.3229515497</v>
      </c>
      <c r="W63" s="9">
        <v>0</v>
      </c>
      <c r="X63" s="9">
        <v>0</v>
      </c>
      <c r="Y63" s="9">
        <v>87277.67704845019</v>
      </c>
      <c r="Z63" s="9">
        <v>0</v>
      </c>
      <c r="AA63" s="9">
        <v>0</v>
      </c>
      <c r="AB63" s="9">
        <v>87277.67704845019</v>
      </c>
      <c r="AC63" s="9">
        <v>0</v>
      </c>
      <c r="AD63" s="9">
        <v>0</v>
      </c>
      <c r="AE63" s="9">
        <v>0</v>
      </c>
      <c r="AF63" s="9">
        <v>0</v>
      </c>
      <c r="AG63" s="9">
        <v>0</v>
      </c>
      <c r="AH63" s="9">
        <v>0</v>
      </c>
      <c r="AI63" s="9">
        <v>0</v>
      </c>
      <c r="AJ63" s="9">
        <v>0</v>
      </c>
      <c r="AK63" s="9">
        <f t="shared" si="1"/>
        <v>3874500</v>
      </c>
      <c r="AL63" s="20">
        <v>2023</v>
      </c>
    </row>
    <row r="64" spans="2:38" ht="45.75" customHeight="1" x14ac:dyDescent="0.25">
      <c r="B64" s="18">
        <v>57</v>
      </c>
      <c r="C64" s="18" t="s">
        <v>111</v>
      </c>
      <c r="D64" s="18" t="s">
        <v>91</v>
      </c>
      <c r="E64" s="18" t="s">
        <v>350</v>
      </c>
      <c r="F64" s="18" t="s">
        <v>296</v>
      </c>
      <c r="G64" s="18">
        <v>81</v>
      </c>
      <c r="H64" s="18">
        <v>341</v>
      </c>
      <c r="I64" s="18" t="s">
        <v>33</v>
      </c>
      <c r="J64" s="18">
        <v>60</v>
      </c>
      <c r="K64" s="21">
        <v>10</v>
      </c>
      <c r="L64" s="19" t="s">
        <v>28</v>
      </c>
      <c r="M64" s="9">
        <v>3513000</v>
      </c>
      <c r="N64" s="9">
        <v>3513000</v>
      </c>
      <c r="O64" s="9">
        <v>0</v>
      </c>
      <c r="P64" s="9">
        <v>0</v>
      </c>
      <c r="Q64" s="9">
        <v>0</v>
      </c>
      <c r="R64" s="9">
        <v>0</v>
      </c>
      <c r="S64" s="9">
        <v>3433865.5363347</v>
      </c>
      <c r="T64" s="9">
        <v>3433865.5363347</v>
      </c>
      <c r="U64" s="9">
        <v>0</v>
      </c>
      <c r="V64" s="9">
        <v>0</v>
      </c>
      <c r="W64" s="9">
        <v>0</v>
      </c>
      <c r="X64" s="9">
        <v>0</v>
      </c>
      <c r="Y64" s="9">
        <v>79134.463665300253</v>
      </c>
      <c r="Z64" s="9">
        <v>79134.463665300253</v>
      </c>
      <c r="AA64" s="9">
        <v>0</v>
      </c>
      <c r="AB64" s="9">
        <v>0</v>
      </c>
      <c r="AC64" s="9">
        <v>0</v>
      </c>
      <c r="AD64" s="9">
        <v>0</v>
      </c>
      <c r="AE64" s="9">
        <v>0</v>
      </c>
      <c r="AF64" s="9">
        <v>0</v>
      </c>
      <c r="AG64" s="9">
        <v>0</v>
      </c>
      <c r="AH64" s="9">
        <v>0</v>
      </c>
      <c r="AI64" s="9">
        <v>0</v>
      </c>
      <c r="AJ64" s="9">
        <v>0</v>
      </c>
      <c r="AK64" s="9">
        <f t="shared" si="1"/>
        <v>3513000</v>
      </c>
      <c r="AL64" s="20">
        <v>2021</v>
      </c>
    </row>
    <row r="65" spans="2:38" ht="45.75" customHeight="1" x14ac:dyDescent="0.25">
      <c r="B65" s="18">
        <v>58</v>
      </c>
      <c r="C65" s="18" t="s">
        <v>111</v>
      </c>
      <c r="D65" s="25" t="s">
        <v>58</v>
      </c>
      <c r="E65" s="18" t="s">
        <v>351</v>
      </c>
      <c r="F65" s="18" t="s">
        <v>315</v>
      </c>
      <c r="G65" s="18">
        <v>82.55</v>
      </c>
      <c r="H65" s="18">
        <v>951</v>
      </c>
      <c r="I65" s="18" t="s">
        <v>33</v>
      </c>
      <c r="J65" s="18">
        <v>120</v>
      </c>
      <c r="K65" s="18">
        <v>22</v>
      </c>
      <c r="L65" s="19" t="s">
        <v>28</v>
      </c>
      <c r="M65" s="9">
        <v>8400000</v>
      </c>
      <c r="N65" s="9">
        <v>8400000</v>
      </c>
      <c r="O65" s="9">
        <v>0</v>
      </c>
      <c r="P65" s="9">
        <v>0</v>
      </c>
      <c r="Q65" s="9">
        <v>0</v>
      </c>
      <c r="R65" s="9">
        <v>0</v>
      </c>
      <c r="S65" s="9">
        <v>8210780.10396</v>
      </c>
      <c r="T65" s="9">
        <v>8210780.10396</v>
      </c>
      <c r="U65" s="9">
        <v>0</v>
      </c>
      <c r="V65" s="9">
        <v>0</v>
      </c>
      <c r="W65" s="9">
        <v>0</v>
      </c>
      <c r="X65" s="9">
        <v>0</v>
      </c>
      <c r="Y65" s="9">
        <v>189219.89604000008</v>
      </c>
      <c r="Z65" s="9">
        <v>189219.89604000008</v>
      </c>
      <c r="AA65" s="9">
        <v>0</v>
      </c>
      <c r="AB65" s="9">
        <v>0</v>
      </c>
      <c r="AC65" s="9">
        <v>0</v>
      </c>
      <c r="AD65" s="9">
        <v>0</v>
      </c>
      <c r="AE65" s="9">
        <v>0</v>
      </c>
      <c r="AF65" s="9">
        <v>0</v>
      </c>
      <c r="AG65" s="9">
        <v>0</v>
      </c>
      <c r="AH65" s="9">
        <v>0</v>
      </c>
      <c r="AI65" s="9">
        <v>0</v>
      </c>
      <c r="AJ65" s="9">
        <v>0</v>
      </c>
      <c r="AK65" s="9">
        <f t="shared" si="1"/>
        <v>8400000</v>
      </c>
      <c r="AL65" s="20">
        <v>2021</v>
      </c>
    </row>
    <row r="66" spans="2:38" s="34" customFormat="1" ht="57.75" customHeight="1" x14ac:dyDescent="0.25">
      <c r="B66" s="18">
        <v>59</v>
      </c>
      <c r="C66" s="18" t="s">
        <v>124</v>
      </c>
      <c r="D66" s="25" t="s">
        <v>58</v>
      </c>
      <c r="E66" s="18" t="s">
        <v>352</v>
      </c>
      <c r="F66" s="18" t="s">
        <v>292</v>
      </c>
      <c r="G66" s="18">
        <v>81</v>
      </c>
      <c r="H66" s="18">
        <v>2739</v>
      </c>
      <c r="I66" s="18" t="s">
        <v>33</v>
      </c>
      <c r="J66" s="18">
        <v>200</v>
      </c>
      <c r="K66" s="18">
        <v>37</v>
      </c>
      <c r="L66" s="19" t="s">
        <v>28</v>
      </c>
      <c r="M66" s="9">
        <f t="shared" si="2"/>
        <v>9920700</v>
      </c>
      <c r="N66" s="9">
        <v>0</v>
      </c>
      <c r="O66" s="9">
        <v>0</v>
      </c>
      <c r="P66" s="9">
        <v>0</v>
      </c>
      <c r="Q66" s="54">
        <v>9920700</v>
      </c>
      <c r="R66" s="9">
        <v>0</v>
      </c>
      <c r="S66" s="9">
        <f>T66+U66+V66+W66+X66</f>
        <v>9697224.8344589584</v>
      </c>
      <c r="T66" s="9">
        <v>0</v>
      </c>
      <c r="U66" s="9">
        <v>0</v>
      </c>
      <c r="V66" s="9">
        <v>0</v>
      </c>
      <c r="W66" s="9">
        <f t="shared" si="4"/>
        <v>9697224.8344589584</v>
      </c>
      <c r="X66" s="9">
        <v>0</v>
      </c>
      <c r="Y66" s="9">
        <f>Z66+AA66+AB66+AC66+AD66</f>
        <v>223475.16554104164</v>
      </c>
      <c r="Z66" s="9">
        <v>0</v>
      </c>
      <c r="AA66" s="9">
        <v>0</v>
      </c>
      <c r="AB66" s="9">
        <v>0</v>
      </c>
      <c r="AC66" s="9">
        <f t="shared" si="6"/>
        <v>223475.16554104164</v>
      </c>
      <c r="AD66" s="9">
        <v>0</v>
      </c>
      <c r="AE66" s="9">
        <v>0</v>
      </c>
      <c r="AF66" s="9">
        <v>0</v>
      </c>
      <c r="AG66" s="9">
        <v>0</v>
      </c>
      <c r="AH66" s="9">
        <v>0</v>
      </c>
      <c r="AI66" s="9">
        <v>0</v>
      </c>
      <c r="AJ66" s="9">
        <v>0</v>
      </c>
      <c r="AK66" s="9">
        <f t="shared" si="1"/>
        <v>9920700</v>
      </c>
      <c r="AL66" s="20">
        <v>2024</v>
      </c>
    </row>
    <row r="67" spans="2:38" ht="45.75" customHeight="1" x14ac:dyDescent="0.25">
      <c r="B67" s="18">
        <v>60</v>
      </c>
      <c r="C67" s="18" t="s">
        <v>124</v>
      </c>
      <c r="D67" s="18" t="s">
        <v>58</v>
      </c>
      <c r="E67" s="18" t="s">
        <v>353</v>
      </c>
      <c r="F67" s="18" t="s">
        <v>315</v>
      </c>
      <c r="G67" s="18">
        <v>100</v>
      </c>
      <c r="H67" s="18">
        <v>783</v>
      </c>
      <c r="I67" s="18" t="s">
        <v>33</v>
      </c>
      <c r="J67" s="18">
        <v>120</v>
      </c>
      <c r="K67" s="18">
        <v>22</v>
      </c>
      <c r="L67" s="19" t="s">
        <v>28</v>
      </c>
      <c r="M67" s="9">
        <v>8400000</v>
      </c>
      <c r="N67" s="9">
        <v>8400000</v>
      </c>
      <c r="O67" s="9">
        <v>0</v>
      </c>
      <c r="P67" s="9">
        <v>0</v>
      </c>
      <c r="Q67" s="9">
        <v>0</v>
      </c>
      <c r="R67" s="9">
        <v>0</v>
      </c>
      <c r="S67" s="9">
        <v>8210780.10396</v>
      </c>
      <c r="T67" s="9">
        <v>8210780.10396</v>
      </c>
      <c r="U67" s="9">
        <v>0</v>
      </c>
      <c r="V67" s="9">
        <v>0</v>
      </c>
      <c r="W67" s="9">
        <v>0</v>
      </c>
      <c r="X67" s="9">
        <v>0</v>
      </c>
      <c r="Y67" s="9">
        <v>189219.89604000008</v>
      </c>
      <c r="Z67" s="9">
        <v>189219.89604000008</v>
      </c>
      <c r="AA67" s="9">
        <v>0</v>
      </c>
      <c r="AB67" s="9">
        <v>0</v>
      </c>
      <c r="AC67" s="9">
        <v>0</v>
      </c>
      <c r="AD67" s="9">
        <v>0</v>
      </c>
      <c r="AE67" s="9">
        <v>0</v>
      </c>
      <c r="AF67" s="9">
        <v>0</v>
      </c>
      <c r="AG67" s="9">
        <v>0</v>
      </c>
      <c r="AH67" s="9">
        <v>0</v>
      </c>
      <c r="AI67" s="9">
        <v>0</v>
      </c>
      <c r="AJ67" s="9">
        <v>0</v>
      </c>
      <c r="AK67" s="9">
        <f t="shared" si="1"/>
        <v>8400000</v>
      </c>
      <c r="AL67" s="20">
        <v>2021</v>
      </c>
    </row>
    <row r="68" spans="2:38" ht="45.75" customHeight="1" x14ac:dyDescent="0.25">
      <c r="B68" s="18">
        <v>61</v>
      </c>
      <c r="C68" s="18" t="s">
        <v>124</v>
      </c>
      <c r="D68" s="25" t="s">
        <v>58</v>
      </c>
      <c r="E68" s="18" t="s">
        <v>354</v>
      </c>
      <c r="F68" s="18" t="s">
        <v>315</v>
      </c>
      <c r="G68" s="18">
        <v>88</v>
      </c>
      <c r="H68" s="18">
        <v>498</v>
      </c>
      <c r="I68" s="18" t="s">
        <v>33</v>
      </c>
      <c r="J68" s="18">
        <v>120</v>
      </c>
      <c r="K68" s="18">
        <v>22</v>
      </c>
      <c r="L68" s="19" t="s">
        <v>28</v>
      </c>
      <c r="M68" s="9">
        <v>9167000</v>
      </c>
      <c r="N68" s="9">
        <v>0</v>
      </c>
      <c r="O68" s="9">
        <v>0</v>
      </c>
      <c r="P68" s="9">
        <v>9167000</v>
      </c>
      <c r="Q68" s="9">
        <v>0</v>
      </c>
      <c r="R68" s="9">
        <v>0</v>
      </c>
      <c r="S68" s="9">
        <v>8960502.5253573004</v>
      </c>
      <c r="T68" s="9">
        <v>0</v>
      </c>
      <c r="U68" s="9">
        <v>0</v>
      </c>
      <c r="V68" s="9">
        <v>8960502.5253573004</v>
      </c>
      <c r="W68" s="9">
        <v>0</v>
      </c>
      <c r="X68" s="9">
        <v>0</v>
      </c>
      <c r="Y68" s="9">
        <v>206497.47464269967</v>
      </c>
      <c r="Z68" s="9">
        <v>0</v>
      </c>
      <c r="AA68" s="9">
        <v>0</v>
      </c>
      <c r="AB68" s="9">
        <v>206497.47464269967</v>
      </c>
      <c r="AC68" s="9">
        <v>0</v>
      </c>
      <c r="AD68" s="9">
        <v>0</v>
      </c>
      <c r="AE68" s="9">
        <v>0</v>
      </c>
      <c r="AF68" s="9">
        <v>0</v>
      </c>
      <c r="AG68" s="9">
        <v>0</v>
      </c>
      <c r="AH68" s="9">
        <v>0</v>
      </c>
      <c r="AI68" s="9">
        <v>0</v>
      </c>
      <c r="AJ68" s="9">
        <v>0</v>
      </c>
      <c r="AK68" s="9">
        <f t="shared" si="1"/>
        <v>9167000</v>
      </c>
      <c r="AL68" s="20">
        <v>2023</v>
      </c>
    </row>
    <row r="69" spans="2:38" ht="55.5" customHeight="1" x14ac:dyDescent="0.25">
      <c r="B69" s="18">
        <v>62</v>
      </c>
      <c r="C69" s="18" t="s">
        <v>124</v>
      </c>
      <c r="D69" s="18" t="s">
        <v>91</v>
      </c>
      <c r="E69" s="18" t="s">
        <v>355</v>
      </c>
      <c r="F69" s="18" t="s">
        <v>292</v>
      </c>
      <c r="G69" s="18">
        <v>82</v>
      </c>
      <c r="H69" s="18">
        <v>493</v>
      </c>
      <c r="I69" s="18" t="s">
        <v>33</v>
      </c>
      <c r="J69" s="18">
        <v>70</v>
      </c>
      <c r="K69" s="21">
        <v>15</v>
      </c>
      <c r="L69" s="19" t="s">
        <v>28</v>
      </c>
      <c r="M69" s="9">
        <v>5400000</v>
      </c>
      <c r="N69" s="9">
        <v>0</v>
      </c>
      <c r="O69" s="9">
        <v>5400000</v>
      </c>
      <c r="P69" s="9">
        <v>0</v>
      </c>
      <c r="Q69" s="9">
        <v>0</v>
      </c>
      <c r="R69" s="9">
        <v>0</v>
      </c>
      <c r="S69" s="9">
        <v>5278358.6382599995</v>
      </c>
      <c r="T69" s="9">
        <v>0</v>
      </c>
      <c r="U69" s="9">
        <v>5278358.6382599995</v>
      </c>
      <c r="V69" s="9">
        <v>0</v>
      </c>
      <c r="W69" s="9">
        <v>0</v>
      </c>
      <c r="X69" s="9">
        <v>0</v>
      </c>
      <c r="Y69" s="9">
        <v>121641.36174000031</v>
      </c>
      <c r="Z69" s="9">
        <v>0</v>
      </c>
      <c r="AA69" s="9">
        <v>121641.36174000031</v>
      </c>
      <c r="AB69" s="9">
        <v>0</v>
      </c>
      <c r="AC69" s="9">
        <v>0</v>
      </c>
      <c r="AD69" s="9">
        <v>0</v>
      </c>
      <c r="AE69" s="9">
        <v>0</v>
      </c>
      <c r="AF69" s="9">
        <v>0</v>
      </c>
      <c r="AG69" s="9">
        <v>0</v>
      </c>
      <c r="AH69" s="9">
        <v>0</v>
      </c>
      <c r="AI69" s="9">
        <v>0</v>
      </c>
      <c r="AJ69" s="9">
        <v>0</v>
      </c>
      <c r="AK69" s="9">
        <f t="shared" si="1"/>
        <v>5400000</v>
      </c>
      <c r="AL69" s="20">
        <v>2022</v>
      </c>
    </row>
    <row r="70" spans="2:38" ht="45.75" customHeight="1" x14ac:dyDescent="0.25">
      <c r="B70" s="18">
        <v>63</v>
      </c>
      <c r="C70" s="18" t="s">
        <v>124</v>
      </c>
      <c r="D70" s="18" t="s">
        <v>91</v>
      </c>
      <c r="E70" s="18" t="s">
        <v>356</v>
      </c>
      <c r="F70" s="18" t="s">
        <v>296</v>
      </c>
      <c r="G70" s="18">
        <v>87.2</v>
      </c>
      <c r="H70" s="18">
        <v>186</v>
      </c>
      <c r="I70" s="18" t="s">
        <v>33</v>
      </c>
      <c r="J70" s="18">
        <v>60</v>
      </c>
      <c r="K70" s="21">
        <v>10</v>
      </c>
      <c r="L70" s="19" t="s">
        <v>28</v>
      </c>
      <c r="M70" s="54">
        <f t="shared" si="2"/>
        <v>4300000</v>
      </c>
      <c r="N70" s="9">
        <v>0</v>
      </c>
      <c r="O70" s="9">
        <v>0</v>
      </c>
      <c r="P70" s="9">
        <v>0</v>
      </c>
      <c r="Q70" s="9">
        <v>0</v>
      </c>
      <c r="R70" s="54">
        <v>4300000</v>
      </c>
      <c r="S70" s="9">
        <f>X70</f>
        <v>4203137.4800000004</v>
      </c>
      <c r="T70" s="9">
        <v>0</v>
      </c>
      <c r="U70" s="9">
        <v>0</v>
      </c>
      <c r="V70" s="9">
        <v>0</v>
      </c>
      <c r="W70" s="9">
        <v>0</v>
      </c>
      <c r="X70" s="9">
        <v>4203137.4800000004</v>
      </c>
      <c r="Y70" s="9">
        <f>AD70</f>
        <v>96862.519999999553</v>
      </c>
      <c r="Z70" s="9">
        <v>0</v>
      </c>
      <c r="AA70" s="9">
        <v>0</v>
      </c>
      <c r="AB70" s="9">
        <v>0</v>
      </c>
      <c r="AC70" s="9">
        <v>0</v>
      </c>
      <c r="AD70" s="9">
        <f t="shared" si="11"/>
        <v>96862.519999999553</v>
      </c>
      <c r="AE70" s="9">
        <v>0</v>
      </c>
      <c r="AF70" s="9">
        <v>0</v>
      </c>
      <c r="AG70" s="9">
        <v>0</v>
      </c>
      <c r="AH70" s="9">
        <v>0</v>
      </c>
      <c r="AI70" s="9">
        <v>0</v>
      </c>
      <c r="AJ70" s="9">
        <v>0</v>
      </c>
      <c r="AK70" s="9">
        <f t="shared" si="1"/>
        <v>4300000</v>
      </c>
      <c r="AL70" s="20">
        <v>2025</v>
      </c>
    </row>
    <row r="71" spans="2:38" ht="45.75" customHeight="1" x14ac:dyDescent="0.25">
      <c r="B71" s="18">
        <v>64</v>
      </c>
      <c r="C71" s="18" t="s">
        <v>124</v>
      </c>
      <c r="D71" s="18" t="s">
        <v>91</v>
      </c>
      <c r="E71" s="25" t="s">
        <v>357</v>
      </c>
      <c r="F71" s="18" t="s">
        <v>292</v>
      </c>
      <c r="G71" s="18">
        <v>88</v>
      </c>
      <c r="H71" s="18">
        <v>215</v>
      </c>
      <c r="I71" s="18" t="s">
        <v>33</v>
      </c>
      <c r="J71" s="18">
        <v>70</v>
      </c>
      <c r="K71" s="21">
        <v>15</v>
      </c>
      <c r="L71" s="19" t="s">
        <v>28</v>
      </c>
      <c r="M71" s="9">
        <v>4602000</v>
      </c>
      <c r="N71" s="9">
        <v>0</v>
      </c>
      <c r="O71" s="9">
        <v>0</v>
      </c>
      <c r="P71" s="9">
        <v>4602000</v>
      </c>
      <c r="Q71" s="9">
        <v>0</v>
      </c>
      <c r="R71" s="9">
        <v>0</v>
      </c>
      <c r="S71" s="9">
        <v>4498334.5283837998</v>
      </c>
      <c r="T71" s="9">
        <v>0</v>
      </c>
      <c r="U71" s="9">
        <v>0</v>
      </c>
      <c r="V71" s="9">
        <v>4498334.5283837998</v>
      </c>
      <c r="W71" s="9">
        <v>0</v>
      </c>
      <c r="X71" s="9">
        <v>0</v>
      </c>
      <c r="Y71" s="9">
        <v>103665.4716162002</v>
      </c>
      <c r="Z71" s="9">
        <v>0</v>
      </c>
      <c r="AA71" s="9">
        <v>0</v>
      </c>
      <c r="AB71" s="9">
        <v>103665.4716162002</v>
      </c>
      <c r="AC71" s="9">
        <v>0</v>
      </c>
      <c r="AD71" s="9">
        <v>0</v>
      </c>
      <c r="AE71" s="9">
        <v>0</v>
      </c>
      <c r="AF71" s="9">
        <v>0</v>
      </c>
      <c r="AG71" s="9">
        <v>0</v>
      </c>
      <c r="AH71" s="9">
        <v>0</v>
      </c>
      <c r="AI71" s="9">
        <v>0</v>
      </c>
      <c r="AJ71" s="9">
        <v>0</v>
      </c>
      <c r="AK71" s="9">
        <f t="shared" si="1"/>
        <v>4602000</v>
      </c>
      <c r="AL71" s="20">
        <v>2023</v>
      </c>
    </row>
    <row r="72" spans="2:38" ht="55.5" customHeight="1" x14ac:dyDescent="0.25">
      <c r="B72" s="18">
        <v>65</v>
      </c>
      <c r="C72" s="18" t="s">
        <v>130</v>
      </c>
      <c r="D72" s="18" t="s">
        <v>91</v>
      </c>
      <c r="E72" s="18" t="s">
        <v>358</v>
      </c>
      <c r="F72" s="18" t="s">
        <v>292</v>
      </c>
      <c r="G72" s="18">
        <v>81</v>
      </c>
      <c r="H72" s="18">
        <v>369</v>
      </c>
      <c r="I72" s="18" t="s">
        <v>33</v>
      </c>
      <c r="J72" s="18">
        <v>70</v>
      </c>
      <c r="K72" s="21">
        <v>15</v>
      </c>
      <c r="L72" s="19" t="s">
        <v>28</v>
      </c>
      <c r="M72" s="9">
        <v>4150000</v>
      </c>
      <c r="N72" s="9">
        <v>4150000</v>
      </c>
      <c r="O72" s="9">
        <v>0</v>
      </c>
      <c r="P72" s="9">
        <v>0</v>
      </c>
      <c r="Q72" s="9">
        <v>0</v>
      </c>
      <c r="R72" s="9">
        <v>0</v>
      </c>
      <c r="S72" s="9">
        <v>4056516.3608849999</v>
      </c>
      <c r="T72" s="9">
        <v>4056516.3608849999</v>
      </c>
      <c r="U72" s="9">
        <v>0</v>
      </c>
      <c r="V72" s="9">
        <v>0</v>
      </c>
      <c r="W72" s="9">
        <v>0</v>
      </c>
      <c r="X72" s="9">
        <v>0</v>
      </c>
      <c r="Y72" s="9">
        <v>93483.639115000187</v>
      </c>
      <c r="Z72" s="9">
        <v>93483.639115000187</v>
      </c>
      <c r="AA72" s="9">
        <v>0</v>
      </c>
      <c r="AB72" s="9">
        <v>0</v>
      </c>
      <c r="AC72" s="9">
        <v>0</v>
      </c>
      <c r="AD72" s="9">
        <v>0</v>
      </c>
      <c r="AE72" s="9">
        <v>0</v>
      </c>
      <c r="AF72" s="9">
        <v>0</v>
      </c>
      <c r="AG72" s="9">
        <v>0</v>
      </c>
      <c r="AH72" s="9">
        <v>0</v>
      </c>
      <c r="AI72" s="9">
        <v>0</v>
      </c>
      <c r="AJ72" s="9">
        <v>0</v>
      </c>
      <c r="AK72" s="9">
        <f t="shared" si="1"/>
        <v>4150000</v>
      </c>
      <c r="AL72" s="20">
        <v>2021</v>
      </c>
    </row>
    <row r="73" spans="2:38" ht="45.75" customHeight="1" x14ac:dyDescent="0.25">
      <c r="B73" s="18">
        <v>66</v>
      </c>
      <c r="C73" s="18" t="s">
        <v>130</v>
      </c>
      <c r="D73" s="18" t="s">
        <v>91</v>
      </c>
      <c r="E73" s="18" t="s">
        <v>359</v>
      </c>
      <c r="F73" s="18" t="s">
        <v>296</v>
      </c>
      <c r="G73" s="18">
        <v>81.819999999999993</v>
      </c>
      <c r="H73" s="18">
        <v>156</v>
      </c>
      <c r="I73" s="18" t="s">
        <v>33</v>
      </c>
      <c r="J73" s="18">
        <v>60</v>
      </c>
      <c r="K73" s="21">
        <v>10</v>
      </c>
      <c r="L73" s="19" t="s">
        <v>28</v>
      </c>
      <c r="M73" s="9">
        <v>3513000</v>
      </c>
      <c r="N73" s="9">
        <v>3513000</v>
      </c>
      <c r="O73" s="9">
        <v>0</v>
      </c>
      <c r="P73" s="9">
        <v>0</v>
      </c>
      <c r="Q73" s="9">
        <v>0</v>
      </c>
      <c r="R73" s="9">
        <v>0</v>
      </c>
      <c r="S73" s="9">
        <v>3433865.5363347</v>
      </c>
      <c r="T73" s="9">
        <v>3433865.5363347</v>
      </c>
      <c r="U73" s="9">
        <v>0</v>
      </c>
      <c r="V73" s="9">
        <v>0</v>
      </c>
      <c r="W73" s="9">
        <v>0</v>
      </c>
      <c r="X73" s="9">
        <v>0</v>
      </c>
      <c r="Y73" s="9">
        <v>79134.463665300253</v>
      </c>
      <c r="Z73" s="9">
        <v>79134.463665300253</v>
      </c>
      <c r="AA73" s="9">
        <v>0</v>
      </c>
      <c r="AB73" s="9">
        <v>0</v>
      </c>
      <c r="AC73" s="9">
        <v>0</v>
      </c>
      <c r="AD73" s="9">
        <v>0</v>
      </c>
      <c r="AE73" s="9">
        <v>0</v>
      </c>
      <c r="AF73" s="9">
        <v>0</v>
      </c>
      <c r="AG73" s="9">
        <v>0</v>
      </c>
      <c r="AH73" s="9">
        <v>0</v>
      </c>
      <c r="AI73" s="9">
        <v>0</v>
      </c>
      <c r="AJ73" s="9">
        <v>0</v>
      </c>
      <c r="AK73" s="9">
        <f t="shared" si="1"/>
        <v>3513000</v>
      </c>
      <c r="AL73" s="20">
        <v>2021</v>
      </c>
    </row>
    <row r="74" spans="2:38" ht="56.25" customHeight="1" x14ac:dyDescent="0.25">
      <c r="B74" s="18">
        <v>67</v>
      </c>
      <c r="C74" s="18" t="s">
        <v>130</v>
      </c>
      <c r="D74" s="18" t="s">
        <v>91</v>
      </c>
      <c r="E74" s="18" t="s">
        <v>360</v>
      </c>
      <c r="F74" s="18" t="s">
        <v>292</v>
      </c>
      <c r="G74" s="18">
        <v>81</v>
      </c>
      <c r="H74" s="18">
        <v>299</v>
      </c>
      <c r="I74" s="18" t="s">
        <v>33</v>
      </c>
      <c r="J74" s="18">
        <v>70</v>
      </c>
      <c r="K74" s="21">
        <v>15</v>
      </c>
      <c r="L74" s="19" t="s">
        <v>28</v>
      </c>
      <c r="M74" s="9">
        <v>4150000</v>
      </c>
      <c r="N74" s="9">
        <v>4150000</v>
      </c>
      <c r="O74" s="9">
        <v>0</v>
      </c>
      <c r="P74" s="9">
        <v>0</v>
      </c>
      <c r="Q74" s="9">
        <v>0</v>
      </c>
      <c r="R74" s="9">
        <v>0</v>
      </c>
      <c r="S74" s="9">
        <v>4056516.3608849999</v>
      </c>
      <c r="T74" s="9">
        <v>4056516.3608849999</v>
      </c>
      <c r="U74" s="9">
        <v>0</v>
      </c>
      <c r="V74" s="9">
        <v>0</v>
      </c>
      <c r="W74" s="9">
        <v>0</v>
      </c>
      <c r="X74" s="9">
        <v>0</v>
      </c>
      <c r="Y74" s="9">
        <v>93483.639115000187</v>
      </c>
      <c r="Z74" s="9">
        <v>93483.639115000187</v>
      </c>
      <c r="AA74" s="9">
        <v>0</v>
      </c>
      <c r="AB74" s="9">
        <v>0</v>
      </c>
      <c r="AC74" s="9">
        <v>0</v>
      </c>
      <c r="AD74" s="9">
        <v>0</v>
      </c>
      <c r="AE74" s="9">
        <v>0</v>
      </c>
      <c r="AF74" s="9">
        <v>0</v>
      </c>
      <c r="AG74" s="9">
        <v>0</v>
      </c>
      <c r="AH74" s="9">
        <v>0</v>
      </c>
      <c r="AI74" s="9">
        <v>0</v>
      </c>
      <c r="AJ74" s="9">
        <v>0</v>
      </c>
      <c r="AK74" s="9">
        <f t="shared" ref="AK74:AK137" si="12">S74+Y74+AE74</f>
        <v>4150000</v>
      </c>
      <c r="AL74" s="20">
        <v>2021</v>
      </c>
    </row>
    <row r="75" spans="2:38" ht="45.75" customHeight="1" x14ac:dyDescent="0.25">
      <c r="B75" s="18">
        <v>68</v>
      </c>
      <c r="C75" s="18" t="s">
        <v>130</v>
      </c>
      <c r="D75" s="18" t="s">
        <v>91</v>
      </c>
      <c r="E75" s="18" t="s">
        <v>361</v>
      </c>
      <c r="F75" s="18" t="s">
        <v>296</v>
      </c>
      <c r="G75" s="18">
        <v>82</v>
      </c>
      <c r="H75" s="18">
        <v>101</v>
      </c>
      <c r="I75" s="18" t="s">
        <v>33</v>
      </c>
      <c r="J75" s="18">
        <v>60</v>
      </c>
      <c r="K75" s="21">
        <v>10</v>
      </c>
      <c r="L75" s="19" t="s">
        <v>28</v>
      </c>
      <c r="M75" s="9">
        <v>3426300</v>
      </c>
      <c r="N75" s="9">
        <v>0</v>
      </c>
      <c r="O75" s="9">
        <v>3426300</v>
      </c>
      <c r="P75" s="9">
        <v>0</v>
      </c>
      <c r="Q75" s="9">
        <v>0</v>
      </c>
      <c r="R75" s="9">
        <v>0</v>
      </c>
      <c r="S75" s="9">
        <v>3349118.5559759703</v>
      </c>
      <c r="T75" s="9">
        <v>0</v>
      </c>
      <c r="U75" s="9">
        <v>3349118.5559759703</v>
      </c>
      <c r="V75" s="9">
        <v>0</v>
      </c>
      <c r="W75" s="9">
        <v>0</v>
      </c>
      <c r="X75" s="9">
        <v>0</v>
      </c>
      <c r="Y75" s="9">
        <v>77181.444024030046</v>
      </c>
      <c r="Z75" s="9">
        <v>0</v>
      </c>
      <c r="AA75" s="9">
        <v>77181.444024030046</v>
      </c>
      <c r="AB75" s="9">
        <v>0</v>
      </c>
      <c r="AC75" s="9">
        <v>0</v>
      </c>
      <c r="AD75" s="9">
        <v>0</v>
      </c>
      <c r="AE75" s="9">
        <v>0</v>
      </c>
      <c r="AF75" s="9">
        <v>0</v>
      </c>
      <c r="AG75" s="9">
        <v>0</v>
      </c>
      <c r="AH75" s="9">
        <v>0</v>
      </c>
      <c r="AI75" s="9">
        <v>0</v>
      </c>
      <c r="AJ75" s="9">
        <v>0</v>
      </c>
      <c r="AK75" s="9">
        <f t="shared" si="12"/>
        <v>3426300.0000000005</v>
      </c>
      <c r="AL75" s="20">
        <v>2022</v>
      </c>
    </row>
    <row r="76" spans="2:38" ht="45.75" customHeight="1" x14ac:dyDescent="0.25">
      <c r="B76" s="18">
        <v>69</v>
      </c>
      <c r="C76" s="18" t="s">
        <v>130</v>
      </c>
      <c r="D76" s="18" t="s">
        <v>91</v>
      </c>
      <c r="E76" s="18" t="s">
        <v>362</v>
      </c>
      <c r="F76" s="18" t="s">
        <v>296</v>
      </c>
      <c r="G76" s="18">
        <v>81.2</v>
      </c>
      <c r="H76" s="18">
        <v>137</v>
      </c>
      <c r="I76" s="18" t="s">
        <v>33</v>
      </c>
      <c r="J76" s="18">
        <v>60</v>
      </c>
      <c r="K76" s="21">
        <v>10</v>
      </c>
      <c r="L76" s="19" t="s">
        <v>28</v>
      </c>
      <c r="M76" s="9">
        <v>3426300</v>
      </c>
      <c r="N76" s="9">
        <v>0</v>
      </c>
      <c r="O76" s="9">
        <v>3426300</v>
      </c>
      <c r="P76" s="9">
        <v>0</v>
      </c>
      <c r="Q76" s="9">
        <v>0</v>
      </c>
      <c r="R76" s="9">
        <v>0</v>
      </c>
      <c r="S76" s="9">
        <v>3349118.5559759703</v>
      </c>
      <c r="T76" s="9">
        <v>0</v>
      </c>
      <c r="U76" s="9">
        <v>3349118.5559759703</v>
      </c>
      <c r="V76" s="9">
        <v>0</v>
      </c>
      <c r="W76" s="9">
        <v>0</v>
      </c>
      <c r="X76" s="9">
        <v>0</v>
      </c>
      <c r="Y76" s="9">
        <v>77181.444024030046</v>
      </c>
      <c r="Z76" s="9">
        <v>0</v>
      </c>
      <c r="AA76" s="9">
        <v>77181.444024030046</v>
      </c>
      <c r="AB76" s="9">
        <v>0</v>
      </c>
      <c r="AC76" s="9">
        <v>0</v>
      </c>
      <c r="AD76" s="9">
        <v>0</v>
      </c>
      <c r="AE76" s="9">
        <v>0</v>
      </c>
      <c r="AF76" s="9">
        <v>0</v>
      </c>
      <c r="AG76" s="9">
        <v>0</v>
      </c>
      <c r="AH76" s="9">
        <v>0</v>
      </c>
      <c r="AI76" s="9">
        <v>0</v>
      </c>
      <c r="AJ76" s="9">
        <v>0</v>
      </c>
      <c r="AK76" s="9">
        <f t="shared" si="12"/>
        <v>3426300.0000000005</v>
      </c>
      <c r="AL76" s="20">
        <v>2022</v>
      </c>
    </row>
    <row r="77" spans="2:38" ht="58.5" customHeight="1" x14ac:dyDescent="0.25">
      <c r="B77" s="18">
        <v>70</v>
      </c>
      <c r="C77" s="18" t="s">
        <v>135</v>
      </c>
      <c r="D77" s="18" t="s">
        <v>91</v>
      </c>
      <c r="E77" s="22" t="s">
        <v>363</v>
      </c>
      <c r="F77" s="18" t="s">
        <v>296</v>
      </c>
      <c r="G77" s="23">
        <v>88</v>
      </c>
      <c r="H77" s="18">
        <v>299</v>
      </c>
      <c r="I77" s="18" t="s">
        <v>33</v>
      </c>
      <c r="J77" s="18">
        <v>60</v>
      </c>
      <c r="K77" s="21">
        <v>10</v>
      </c>
      <c r="L77" s="19" t="s">
        <v>28</v>
      </c>
      <c r="M77" s="9">
        <v>3874500</v>
      </c>
      <c r="N77" s="9">
        <v>0</v>
      </c>
      <c r="O77" s="9">
        <v>0</v>
      </c>
      <c r="P77" s="9">
        <v>3874500</v>
      </c>
      <c r="Q77" s="9">
        <v>0</v>
      </c>
      <c r="R77" s="9">
        <v>0</v>
      </c>
      <c r="S77" s="9">
        <v>3787222.3229515497</v>
      </c>
      <c r="T77" s="9">
        <v>0</v>
      </c>
      <c r="U77" s="9">
        <v>0</v>
      </c>
      <c r="V77" s="9">
        <v>3787222.3229515497</v>
      </c>
      <c r="W77" s="9">
        <v>0</v>
      </c>
      <c r="X77" s="9">
        <v>0</v>
      </c>
      <c r="Y77" s="9">
        <v>87277.67704845019</v>
      </c>
      <c r="Z77" s="9">
        <v>0</v>
      </c>
      <c r="AA77" s="9">
        <v>0</v>
      </c>
      <c r="AB77" s="9">
        <v>87277.67704845019</v>
      </c>
      <c r="AC77" s="9">
        <v>0</v>
      </c>
      <c r="AD77" s="9">
        <v>0</v>
      </c>
      <c r="AE77" s="9">
        <v>0</v>
      </c>
      <c r="AF77" s="9">
        <v>0</v>
      </c>
      <c r="AG77" s="9">
        <v>0</v>
      </c>
      <c r="AH77" s="9">
        <v>0</v>
      </c>
      <c r="AI77" s="9">
        <v>0</v>
      </c>
      <c r="AJ77" s="9">
        <v>0</v>
      </c>
      <c r="AK77" s="9">
        <f t="shared" si="12"/>
        <v>3874500</v>
      </c>
      <c r="AL77" s="20">
        <v>2023</v>
      </c>
    </row>
    <row r="78" spans="2:38" ht="45.75" customHeight="1" x14ac:dyDescent="0.25">
      <c r="B78" s="18">
        <v>71</v>
      </c>
      <c r="C78" s="18" t="s">
        <v>137</v>
      </c>
      <c r="D78" s="18" t="s">
        <v>91</v>
      </c>
      <c r="E78" s="18" t="s">
        <v>364</v>
      </c>
      <c r="F78" s="18" t="s">
        <v>296</v>
      </c>
      <c r="G78" s="18">
        <v>81</v>
      </c>
      <c r="H78" s="18">
        <v>168</v>
      </c>
      <c r="I78" s="18" t="s">
        <v>33</v>
      </c>
      <c r="J78" s="18">
        <v>60</v>
      </c>
      <c r="K78" s="21">
        <v>10</v>
      </c>
      <c r="L78" s="19" t="s">
        <v>28</v>
      </c>
      <c r="M78" s="9">
        <v>3513000</v>
      </c>
      <c r="N78" s="9">
        <v>3513000</v>
      </c>
      <c r="O78" s="9">
        <v>0</v>
      </c>
      <c r="P78" s="9">
        <v>0</v>
      </c>
      <c r="Q78" s="9">
        <v>0</v>
      </c>
      <c r="R78" s="9">
        <v>0</v>
      </c>
      <c r="S78" s="9">
        <v>3433865.5363347</v>
      </c>
      <c r="T78" s="9">
        <v>3433865.5363347</v>
      </c>
      <c r="U78" s="9">
        <v>0</v>
      </c>
      <c r="V78" s="9">
        <v>0</v>
      </c>
      <c r="W78" s="9">
        <v>0</v>
      </c>
      <c r="X78" s="9">
        <v>0</v>
      </c>
      <c r="Y78" s="9">
        <v>79134.463665300253</v>
      </c>
      <c r="Z78" s="9">
        <v>79134.463665300253</v>
      </c>
      <c r="AA78" s="9">
        <v>0</v>
      </c>
      <c r="AB78" s="9">
        <v>0</v>
      </c>
      <c r="AC78" s="9">
        <v>0</v>
      </c>
      <c r="AD78" s="9">
        <v>0</v>
      </c>
      <c r="AE78" s="9">
        <v>0</v>
      </c>
      <c r="AF78" s="9">
        <v>0</v>
      </c>
      <c r="AG78" s="9">
        <v>0</v>
      </c>
      <c r="AH78" s="9">
        <v>0</v>
      </c>
      <c r="AI78" s="9">
        <v>0</v>
      </c>
      <c r="AJ78" s="9">
        <v>0</v>
      </c>
      <c r="AK78" s="9">
        <f t="shared" si="12"/>
        <v>3513000</v>
      </c>
      <c r="AL78" s="20">
        <v>2021</v>
      </c>
    </row>
    <row r="79" spans="2:38" s="34" customFormat="1" ht="45.75" customHeight="1" x14ac:dyDescent="0.25">
      <c r="B79" s="18">
        <v>72</v>
      </c>
      <c r="C79" s="18" t="s">
        <v>137</v>
      </c>
      <c r="D79" s="18" t="s">
        <v>91</v>
      </c>
      <c r="E79" s="18" t="s">
        <v>365</v>
      </c>
      <c r="F79" s="18" t="s">
        <v>296</v>
      </c>
      <c r="G79" s="18">
        <v>81</v>
      </c>
      <c r="H79" s="18">
        <v>196</v>
      </c>
      <c r="I79" s="18" t="s">
        <v>33</v>
      </c>
      <c r="J79" s="18">
        <v>60</v>
      </c>
      <c r="K79" s="21">
        <v>10</v>
      </c>
      <c r="L79" s="19" t="s">
        <v>28</v>
      </c>
      <c r="M79" s="9">
        <f t="shared" si="2"/>
        <v>3262500</v>
      </c>
      <c r="N79" s="9">
        <v>0</v>
      </c>
      <c r="O79" s="9">
        <v>0</v>
      </c>
      <c r="P79" s="9">
        <v>0</v>
      </c>
      <c r="Q79" s="54">
        <v>3262500</v>
      </c>
      <c r="R79" s="9">
        <v>0</v>
      </c>
      <c r="S79" s="9">
        <f t="shared" ref="S79:S85" si="13">T79+U79+V79+W79+X79</f>
        <v>3189008.4391648122</v>
      </c>
      <c r="T79" s="9">
        <v>0</v>
      </c>
      <c r="U79" s="9">
        <v>0</v>
      </c>
      <c r="V79" s="9">
        <v>0</v>
      </c>
      <c r="W79" s="9">
        <f t="shared" si="4"/>
        <v>3189008.4391648122</v>
      </c>
      <c r="X79" s="9">
        <v>0</v>
      </c>
      <c r="Y79" s="9">
        <f t="shared" ref="Y79:Y85" si="14">Z79+AA79+AB79+AC79+AD79</f>
        <v>73491.560835187789</v>
      </c>
      <c r="Z79" s="9">
        <v>0</v>
      </c>
      <c r="AA79" s="9">
        <v>0</v>
      </c>
      <c r="AB79" s="9">
        <v>0</v>
      </c>
      <c r="AC79" s="9">
        <f t="shared" si="6"/>
        <v>73491.560835187789</v>
      </c>
      <c r="AD79" s="9">
        <v>0</v>
      </c>
      <c r="AE79" s="9">
        <v>0</v>
      </c>
      <c r="AF79" s="9">
        <v>0</v>
      </c>
      <c r="AG79" s="9">
        <v>0</v>
      </c>
      <c r="AH79" s="9">
        <v>0</v>
      </c>
      <c r="AI79" s="9">
        <v>0</v>
      </c>
      <c r="AJ79" s="9">
        <v>0</v>
      </c>
      <c r="AK79" s="9">
        <f t="shared" si="12"/>
        <v>3262500</v>
      </c>
      <c r="AL79" s="20">
        <v>2024</v>
      </c>
    </row>
    <row r="80" spans="2:38" s="34" customFormat="1" ht="45.75" customHeight="1" x14ac:dyDescent="0.25">
      <c r="B80" s="18">
        <v>73</v>
      </c>
      <c r="C80" s="18" t="s">
        <v>137</v>
      </c>
      <c r="D80" s="18" t="s">
        <v>91</v>
      </c>
      <c r="E80" s="18" t="s">
        <v>366</v>
      </c>
      <c r="F80" s="18" t="s">
        <v>296</v>
      </c>
      <c r="G80" s="18">
        <v>81</v>
      </c>
      <c r="H80" s="18">
        <v>104</v>
      </c>
      <c r="I80" s="18" t="s">
        <v>33</v>
      </c>
      <c r="J80" s="18">
        <v>60</v>
      </c>
      <c r="K80" s="21">
        <v>10</v>
      </c>
      <c r="L80" s="19" t="s">
        <v>28</v>
      </c>
      <c r="M80" s="9">
        <f t="shared" si="2"/>
        <v>3262500</v>
      </c>
      <c r="N80" s="9">
        <v>0</v>
      </c>
      <c r="O80" s="9">
        <v>0</v>
      </c>
      <c r="P80" s="9">
        <v>0</v>
      </c>
      <c r="Q80" s="54">
        <v>3262500</v>
      </c>
      <c r="R80" s="9">
        <v>0</v>
      </c>
      <c r="S80" s="9">
        <f t="shared" si="13"/>
        <v>3189008.4391648122</v>
      </c>
      <c r="T80" s="9">
        <v>0</v>
      </c>
      <c r="U80" s="9">
        <v>0</v>
      </c>
      <c r="V80" s="9">
        <v>0</v>
      </c>
      <c r="W80" s="9">
        <f t="shared" si="4"/>
        <v>3189008.4391648122</v>
      </c>
      <c r="X80" s="9">
        <v>0</v>
      </c>
      <c r="Y80" s="9">
        <f t="shared" si="14"/>
        <v>73491.560835187789</v>
      </c>
      <c r="Z80" s="9">
        <v>0</v>
      </c>
      <c r="AA80" s="9">
        <v>0</v>
      </c>
      <c r="AB80" s="9">
        <v>0</v>
      </c>
      <c r="AC80" s="9">
        <f t="shared" si="6"/>
        <v>73491.560835187789</v>
      </c>
      <c r="AD80" s="9">
        <v>0</v>
      </c>
      <c r="AE80" s="9">
        <v>0</v>
      </c>
      <c r="AF80" s="9">
        <v>0</v>
      </c>
      <c r="AG80" s="9">
        <v>0</v>
      </c>
      <c r="AH80" s="9">
        <v>0</v>
      </c>
      <c r="AI80" s="9">
        <v>0</v>
      </c>
      <c r="AJ80" s="9">
        <v>0</v>
      </c>
      <c r="AK80" s="9">
        <f t="shared" si="12"/>
        <v>3262500</v>
      </c>
      <c r="AL80" s="20">
        <v>2024</v>
      </c>
    </row>
    <row r="81" spans="2:38" s="34" customFormat="1" ht="45.75" customHeight="1" x14ac:dyDescent="0.25">
      <c r="B81" s="18">
        <v>74</v>
      </c>
      <c r="C81" s="18" t="s">
        <v>137</v>
      </c>
      <c r="D81" s="18" t="s">
        <v>91</v>
      </c>
      <c r="E81" s="25" t="s">
        <v>367</v>
      </c>
      <c r="F81" s="18" t="s">
        <v>296</v>
      </c>
      <c r="G81" s="25">
        <v>81</v>
      </c>
      <c r="H81" s="18">
        <v>166</v>
      </c>
      <c r="I81" s="18" t="s">
        <v>33</v>
      </c>
      <c r="J81" s="18">
        <v>60</v>
      </c>
      <c r="K81" s="21">
        <v>10</v>
      </c>
      <c r="L81" s="19" t="s">
        <v>28</v>
      </c>
      <c r="M81" s="9">
        <f t="shared" si="2"/>
        <v>3262500</v>
      </c>
      <c r="N81" s="9">
        <v>0</v>
      </c>
      <c r="O81" s="9">
        <v>0</v>
      </c>
      <c r="P81" s="9">
        <v>0</v>
      </c>
      <c r="Q81" s="54">
        <v>3262500</v>
      </c>
      <c r="R81" s="9">
        <v>0</v>
      </c>
      <c r="S81" s="9">
        <f t="shared" si="13"/>
        <v>3189008.4391648122</v>
      </c>
      <c r="T81" s="9">
        <v>0</v>
      </c>
      <c r="U81" s="9">
        <v>0</v>
      </c>
      <c r="V81" s="9">
        <v>0</v>
      </c>
      <c r="W81" s="9">
        <f t="shared" si="4"/>
        <v>3189008.4391648122</v>
      </c>
      <c r="X81" s="9">
        <v>0</v>
      </c>
      <c r="Y81" s="9">
        <f t="shared" si="14"/>
        <v>73491.560835187789</v>
      </c>
      <c r="Z81" s="9">
        <v>0</v>
      </c>
      <c r="AA81" s="9">
        <v>0</v>
      </c>
      <c r="AB81" s="9">
        <v>0</v>
      </c>
      <c r="AC81" s="9">
        <f t="shared" si="6"/>
        <v>73491.560835187789</v>
      </c>
      <c r="AD81" s="9">
        <v>0</v>
      </c>
      <c r="AE81" s="9">
        <v>0</v>
      </c>
      <c r="AF81" s="9">
        <v>0</v>
      </c>
      <c r="AG81" s="9">
        <v>0</v>
      </c>
      <c r="AH81" s="9">
        <v>0</v>
      </c>
      <c r="AI81" s="9">
        <v>0</v>
      </c>
      <c r="AJ81" s="9">
        <v>0</v>
      </c>
      <c r="AK81" s="9">
        <f t="shared" si="12"/>
        <v>3262500</v>
      </c>
      <c r="AL81" s="20">
        <v>2024</v>
      </c>
    </row>
    <row r="82" spans="2:38" ht="45.75" customHeight="1" x14ac:dyDescent="0.25">
      <c r="B82" s="18">
        <v>75</v>
      </c>
      <c r="C82" s="18" t="s">
        <v>137</v>
      </c>
      <c r="D82" s="18" t="s">
        <v>91</v>
      </c>
      <c r="E82" s="25" t="s">
        <v>368</v>
      </c>
      <c r="F82" s="18" t="s">
        <v>296</v>
      </c>
      <c r="G82" s="18">
        <v>81</v>
      </c>
      <c r="H82" s="18">
        <v>70</v>
      </c>
      <c r="I82" s="18" t="s">
        <v>33</v>
      </c>
      <c r="J82" s="18">
        <v>60</v>
      </c>
      <c r="K82" s="21">
        <v>10</v>
      </c>
      <c r="L82" s="19" t="s">
        <v>28</v>
      </c>
      <c r="M82" s="9">
        <v>3874500</v>
      </c>
      <c r="N82" s="9">
        <v>0</v>
      </c>
      <c r="O82" s="9">
        <v>0</v>
      </c>
      <c r="P82" s="9">
        <v>3874500</v>
      </c>
      <c r="Q82" s="9">
        <v>0</v>
      </c>
      <c r="R82" s="9">
        <v>0</v>
      </c>
      <c r="S82" s="9">
        <v>3787222.3229515497</v>
      </c>
      <c r="T82" s="9">
        <v>0</v>
      </c>
      <c r="U82" s="9">
        <v>0</v>
      </c>
      <c r="V82" s="9">
        <v>3787222.3229515497</v>
      </c>
      <c r="W82" s="9">
        <v>0</v>
      </c>
      <c r="X82" s="9">
        <v>0</v>
      </c>
      <c r="Y82" s="9">
        <v>87277.67704845019</v>
      </c>
      <c r="Z82" s="9">
        <v>0</v>
      </c>
      <c r="AA82" s="9">
        <v>0</v>
      </c>
      <c r="AB82" s="9">
        <v>87277.67704845019</v>
      </c>
      <c r="AC82" s="9">
        <v>0</v>
      </c>
      <c r="AD82" s="9">
        <v>0</v>
      </c>
      <c r="AE82" s="9">
        <v>0</v>
      </c>
      <c r="AF82" s="9">
        <v>0</v>
      </c>
      <c r="AG82" s="9">
        <v>0</v>
      </c>
      <c r="AH82" s="9">
        <v>0</v>
      </c>
      <c r="AI82" s="9">
        <v>0</v>
      </c>
      <c r="AJ82" s="9">
        <v>0</v>
      </c>
      <c r="AK82" s="9">
        <f t="shared" si="12"/>
        <v>3874500</v>
      </c>
      <c r="AL82" s="20">
        <v>2023</v>
      </c>
    </row>
    <row r="83" spans="2:38" ht="45.75" customHeight="1" x14ac:dyDescent="0.25">
      <c r="B83" s="18">
        <v>76</v>
      </c>
      <c r="C83" s="18" t="s">
        <v>140</v>
      </c>
      <c r="D83" s="18" t="s">
        <v>91</v>
      </c>
      <c r="E83" s="25" t="s">
        <v>369</v>
      </c>
      <c r="F83" s="18" t="s">
        <v>292</v>
      </c>
      <c r="G83" s="25">
        <v>81</v>
      </c>
      <c r="H83" s="18">
        <v>334</v>
      </c>
      <c r="I83" s="18" t="s">
        <v>33</v>
      </c>
      <c r="J83" s="18">
        <v>70</v>
      </c>
      <c r="K83" s="21">
        <v>15</v>
      </c>
      <c r="L83" s="19" t="s">
        <v>28</v>
      </c>
      <c r="M83" s="9">
        <v>4602000</v>
      </c>
      <c r="N83" s="9">
        <v>0</v>
      </c>
      <c r="O83" s="9">
        <v>0</v>
      </c>
      <c r="P83" s="9">
        <v>4602000</v>
      </c>
      <c r="Q83" s="9">
        <v>0</v>
      </c>
      <c r="R83" s="9">
        <v>0</v>
      </c>
      <c r="S83" s="9">
        <v>4498334.5283837998</v>
      </c>
      <c r="T83" s="9">
        <v>0</v>
      </c>
      <c r="U83" s="9">
        <v>0</v>
      </c>
      <c r="V83" s="9">
        <v>4498334.5283837998</v>
      </c>
      <c r="W83" s="9">
        <v>0</v>
      </c>
      <c r="X83" s="9">
        <v>0</v>
      </c>
      <c r="Y83" s="9">
        <v>103665.4716162002</v>
      </c>
      <c r="Z83" s="9">
        <v>0</v>
      </c>
      <c r="AA83" s="9">
        <v>0</v>
      </c>
      <c r="AB83" s="9">
        <v>103665.4716162002</v>
      </c>
      <c r="AC83" s="9">
        <v>0</v>
      </c>
      <c r="AD83" s="9">
        <v>0</v>
      </c>
      <c r="AE83" s="9">
        <v>0</v>
      </c>
      <c r="AF83" s="9">
        <v>0</v>
      </c>
      <c r="AG83" s="9">
        <v>0</v>
      </c>
      <c r="AH83" s="9">
        <v>0</v>
      </c>
      <c r="AI83" s="9">
        <v>0</v>
      </c>
      <c r="AJ83" s="9">
        <v>0</v>
      </c>
      <c r="AK83" s="9">
        <f t="shared" si="12"/>
        <v>4602000</v>
      </c>
      <c r="AL83" s="20">
        <v>2023</v>
      </c>
    </row>
    <row r="84" spans="2:38" ht="45.75" customHeight="1" x14ac:dyDescent="0.25">
      <c r="B84" s="18">
        <v>77</v>
      </c>
      <c r="C84" s="18" t="s">
        <v>140</v>
      </c>
      <c r="D84" s="18" t="s">
        <v>91</v>
      </c>
      <c r="E84" s="25" t="s">
        <v>370</v>
      </c>
      <c r="F84" s="18" t="s">
        <v>292</v>
      </c>
      <c r="G84" s="25">
        <v>81</v>
      </c>
      <c r="H84" s="18">
        <v>295</v>
      </c>
      <c r="I84" s="18" t="s">
        <v>33</v>
      </c>
      <c r="J84" s="18">
        <v>70</v>
      </c>
      <c r="K84" s="21">
        <v>15</v>
      </c>
      <c r="L84" s="19" t="s">
        <v>28</v>
      </c>
      <c r="M84" s="9">
        <v>4150000</v>
      </c>
      <c r="N84" s="9">
        <v>4150000</v>
      </c>
      <c r="O84" s="9">
        <v>0</v>
      </c>
      <c r="P84" s="9">
        <v>0</v>
      </c>
      <c r="Q84" s="9">
        <v>0</v>
      </c>
      <c r="R84" s="9">
        <v>0</v>
      </c>
      <c r="S84" s="9">
        <v>4056516.3608849999</v>
      </c>
      <c r="T84" s="9">
        <v>4056516.3608849999</v>
      </c>
      <c r="U84" s="9">
        <v>0</v>
      </c>
      <c r="V84" s="9">
        <v>0</v>
      </c>
      <c r="W84" s="9">
        <v>0</v>
      </c>
      <c r="X84" s="9">
        <v>0</v>
      </c>
      <c r="Y84" s="9">
        <v>93483.639115000187</v>
      </c>
      <c r="Z84" s="9">
        <v>93483.639115000187</v>
      </c>
      <c r="AA84" s="9">
        <v>0</v>
      </c>
      <c r="AB84" s="9">
        <v>0</v>
      </c>
      <c r="AC84" s="9">
        <v>0</v>
      </c>
      <c r="AD84" s="9">
        <v>0</v>
      </c>
      <c r="AE84" s="9">
        <v>0</v>
      </c>
      <c r="AF84" s="9">
        <v>0</v>
      </c>
      <c r="AG84" s="9">
        <v>0</v>
      </c>
      <c r="AH84" s="9">
        <v>0</v>
      </c>
      <c r="AI84" s="9">
        <v>0</v>
      </c>
      <c r="AJ84" s="9">
        <v>0</v>
      </c>
      <c r="AK84" s="9">
        <f t="shared" si="12"/>
        <v>4150000</v>
      </c>
      <c r="AL84" s="20">
        <v>2021</v>
      </c>
    </row>
    <row r="85" spans="2:38" s="34" customFormat="1" ht="61.5" customHeight="1" x14ac:dyDescent="0.25">
      <c r="B85" s="18">
        <v>78</v>
      </c>
      <c r="C85" s="18" t="s">
        <v>140</v>
      </c>
      <c r="D85" s="18" t="s">
        <v>91</v>
      </c>
      <c r="E85" s="25" t="s">
        <v>371</v>
      </c>
      <c r="F85" s="18" t="s">
        <v>292</v>
      </c>
      <c r="G85" s="25">
        <v>82</v>
      </c>
      <c r="H85" s="18">
        <v>401</v>
      </c>
      <c r="I85" s="18" t="s">
        <v>33</v>
      </c>
      <c r="J85" s="18">
        <v>70</v>
      </c>
      <c r="K85" s="21">
        <v>15</v>
      </c>
      <c r="L85" s="19" t="s">
        <v>28</v>
      </c>
      <c r="M85" s="9">
        <f t="shared" si="2"/>
        <v>4169900</v>
      </c>
      <c r="N85" s="9">
        <v>0</v>
      </c>
      <c r="O85" s="9">
        <v>0</v>
      </c>
      <c r="P85" s="9">
        <v>0</v>
      </c>
      <c r="Q85" s="54">
        <v>4169900</v>
      </c>
      <c r="R85" s="9">
        <v>0</v>
      </c>
      <c r="S85" s="9">
        <f t="shared" si="13"/>
        <v>4075968.2116393414</v>
      </c>
      <c r="T85" s="9">
        <v>0</v>
      </c>
      <c r="U85" s="9">
        <v>0</v>
      </c>
      <c r="V85" s="9">
        <v>0</v>
      </c>
      <c r="W85" s="9">
        <f t="shared" si="4"/>
        <v>4075968.2116393414</v>
      </c>
      <c r="X85" s="9">
        <v>0</v>
      </c>
      <c r="Y85" s="9">
        <f t="shared" si="14"/>
        <v>93931.788360658567</v>
      </c>
      <c r="Z85" s="9">
        <v>0</v>
      </c>
      <c r="AA85" s="9">
        <v>0</v>
      </c>
      <c r="AB85" s="9">
        <v>0</v>
      </c>
      <c r="AC85" s="9">
        <f t="shared" si="6"/>
        <v>93931.788360658567</v>
      </c>
      <c r="AD85" s="9">
        <v>0</v>
      </c>
      <c r="AE85" s="9">
        <v>0</v>
      </c>
      <c r="AF85" s="9">
        <v>0</v>
      </c>
      <c r="AG85" s="9">
        <v>0</v>
      </c>
      <c r="AH85" s="9">
        <v>0</v>
      </c>
      <c r="AI85" s="9">
        <v>0</v>
      </c>
      <c r="AJ85" s="9">
        <v>0</v>
      </c>
      <c r="AK85" s="9">
        <f t="shared" si="12"/>
        <v>4169900</v>
      </c>
      <c r="AL85" s="20">
        <v>2024</v>
      </c>
    </row>
    <row r="86" spans="2:38" ht="53.25" customHeight="1" x14ac:dyDescent="0.25">
      <c r="B86" s="18">
        <v>79</v>
      </c>
      <c r="C86" s="18" t="s">
        <v>140</v>
      </c>
      <c r="D86" s="18" t="s">
        <v>91</v>
      </c>
      <c r="E86" s="25" t="s">
        <v>372</v>
      </c>
      <c r="F86" s="18" t="s">
        <v>296</v>
      </c>
      <c r="G86" s="25">
        <v>81</v>
      </c>
      <c r="H86" s="18">
        <v>202</v>
      </c>
      <c r="I86" s="18" t="s">
        <v>33</v>
      </c>
      <c r="J86" s="18">
        <v>60</v>
      </c>
      <c r="K86" s="21">
        <v>10</v>
      </c>
      <c r="L86" s="19" t="s">
        <v>28</v>
      </c>
      <c r="M86" s="54">
        <f t="shared" si="2"/>
        <v>4300000</v>
      </c>
      <c r="N86" s="9">
        <v>0</v>
      </c>
      <c r="O86" s="9">
        <v>0</v>
      </c>
      <c r="P86" s="9">
        <v>0</v>
      </c>
      <c r="Q86" s="9">
        <v>0</v>
      </c>
      <c r="R86" s="54">
        <v>4300000</v>
      </c>
      <c r="S86" s="9">
        <f>X86</f>
        <v>4203137.4800000004</v>
      </c>
      <c r="T86" s="9">
        <v>0</v>
      </c>
      <c r="U86" s="9">
        <v>0</v>
      </c>
      <c r="V86" s="9">
        <v>0</v>
      </c>
      <c r="W86" s="9">
        <v>0</v>
      </c>
      <c r="X86" s="9">
        <v>4203137.4800000004</v>
      </c>
      <c r="Y86" s="9">
        <f>AD86</f>
        <v>96862.519999999553</v>
      </c>
      <c r="Z86" s="9">
        <v>0</v>
      </c>
      <c r="AA86" s="9">
        <v>0</v>
      </c>
      <c r="AB86" s="9">
        <v>0</v>
      </c>
      <c r="AC86" s="9">
        <v>0</v>
      </c>
      <c r="AD86" s="9">
        <f t="shared" si="11"/>
        <v>96862.519999999553</v>
      </c>
      <c r="AE86" s="9">
        <v>0</v>
      </c>
      <c r="AF86" s="9">
        <v>0</v>
      </c>
      <c r="AG86" s="9">
        <v>0</v>
      </c>
      <c r="AH86" s="9">
        <v>0</v>
      </c>
      <c r="AI86" s="9">
        <v>0</v>
      </c>
      <c r="AJ86" s="9">
        <v>0</v>
      </c>
      <c r="AK86" s="9">
        <f t="shared" si="12"/>
        <v>4300000</v>
      </c>
      <c r="AL86" s="20">
        <v>2025</v>
      </c>
    </row>
    <row r="87" spans="2:38" ht="45.75" customHeight="1" x14ac:dyDescent="0.25">
      <c r="B87" s="18">
        <v>80</v>
      </c>
      <c r="C87" s="18" t="s">
        <v>140</v>
      </c>
      <c r="D87" s="18" t="s">
        <v>91</v>
      </c>
      <c r="E87" s="25" t="s">
        <v>373</v>
      </c>
      <c r="F87" s="18" t="s">
        <v>292</v>
      </c>
      <c r="G87" s="25">
        <v>82</v>
      </c>
      <c r="H87" s="18">
        <v>281</v>
      </c>
      <c r="I87" s="18" t="s">
        <v>33</v>
      </c>
      <c r="J87" s="18">
        <v>70</v>
      </c>
      <c r="K87" s="21">
        <v>15</v>
      </c>
      <c r="L87" s="19" t="s">
        <v>28</v>
      </c>
      <c r="M87" s="9">
        <v>4602000</v>
      </c>
      <c r="N87" s="9">
        <v>0</v>
      </c>
      <c r="O87" s="9">
        <v>0</v>
      </c>
      <c r="P87" s="9">
        <v>4602000</v>
      </c>
      <c r="Q87" s="9">
        <v>0</v>
      </c>
      <c r="R87" s="9">
        <v>0</v>
      </c>
      <c r="S87" s="9">
        <v>4498334.5283837998</v>
      </c>
      <c r="T87" s="9">
        <v>0</v>
      </c>
      <c r="U87" s="9">
        <v>0</v>
      </c>
      <c r="V87" s="9">
        <v>4498334.5283837998</v>
      </c>
      <c r="W87" s="9">
        <v>0</v>
      </c>
      <c r="X87" s="9">
        <v>0</v>
      </c>
      <c r="Y87" s="9">
        <v>103665.4716162002</v>
      </c>
      <c r="Z87" s="9">
        <v>0</v>
      </c>
      <c r="AA87" s="9">
        <v>0</v>
      </c>
      <c r="AB87" s="9">
        <v>103665.4716162002</v>
      </c>
      <c r="AC87" s="9">
        <v>0</v>
      </c>
      <c r="AD87" s="9">
        <v>0</v>
      </c>
      <c r="AE87" s="9">
        <v>0</v>
      </c>
      <c r="AF87" s="9">
        <v>0</v>
      </c>
      <c r="AG87" s="9">
        <v>0</v>
      </c>
      <c r="AH87" s="9">
        <v>0</v>
      </c>
      <c r="AI87" s="9">
        <v>0</v>
      </c>
      <c r="AJ87" s="9">
        <v>0</v>
      </c>
      <c r="AK87" s="9">
        <f t="shared" si="12"/>
        <v>4602000</v>
      </c>
      <c r="AL87" s="20">
        <v>2023</v>
      </c>
    </row>
    <row r="88" spans="2:38" s="34" customFormat="1" ht="55.5" customHeight="1" x14ac:dyDescent="0.25">
      <c r="B88" s="18">
        <v>81</v>
      </c>
      <c r="C88" s="18" t="s">
        <v>140</v>
      </c>
      <c r="D88" s="25" t="s">
        <v>91</v>
      </c>
      <c r="E88" s="25" t="s">
        <v>374</v>
      </c>
      <c r="F88" s="18" t="s">
        <v>315</v>
      </c>
      <c r="G88" s="25">
        <v>81</v>
      </c>
      <c r="H88" s="25">
        <v>1025</v>
      </c>
      <c r="I88" s="18" t="s">
        <v>33</v>
      </c>
      <c r="J88" s="25">
        <v>120</v>
      </c>
      <c r="K88" s="18">
        <v>22</v>
      </c>
      <c r="L88" s="19" t="s">
        <v>28</v>
      </c>
      <c r="M88" s="9">
        <f t="shared" si="2"/>
        <v>10321200</v>
      </c>
      <c r="N88" s="9">
        <v>0</v>
      </c>
      <c r="O88" s="9">
        <v>0</v>
      </c>
      <c r="P88" s="9">
        <v>0</v>
      </c>
      <c r="Q88" s="64">
        <v>10321200</v>
      </c>
      <c r="R88" s="9">
        <v>0</v>
      </c>
      <c r="S88" s="9">
        <f>T88+U88+V88+W88+X88</f>
        <v>10088703.111818502</v>
      </c>
      <c r="T88" s="9">
        <v>0</v>
      </c>
      <c r="U88" s="9">
        <v>0</v>
      </c>
      <c r="V88" s="9">
        <v>0</v>
      </c>
      <c r="W88" s="9">
        <f t="shared" si="4"/>
        <v>10088703.111818502</v>
      </c>
      <c r="X88" s="9">
        <v>0</v>
      </c>
      <c r="Y88" s="9">
        <f>Z88+AA88+AB88+AC88+AD88</f>
        <v>232496.88818149827</v>
      </c>
      <c r="Z88" s="9">
        <v>0</v>
      </c>
      <c r="AA88" s="9">
        <v>0</v>
      </c>
      <c r="AB88" s="9">
        <v>0</v>
      </c>
      <c r="AC88" s="9">
        <f t="shared" si="6"/>
        <v>232496.88818149827</v>
      </c>
      <c r="AD88" s="9">
        <v>0</v>
      </c>
      <c r="AE88" s="9">
        <v>0</v>
      </c>
      <c r="AF88" s="9">
        <v>0</v>
      </c>
      <c r="AG88" s="9">
        <v>0</v>
      </c>
      <c r="AH88" s="9">
        <v>0</v>
      </c>
      <c r="AI88" s="9">
        <v>0</v>
      </c>
      <c r="AJ88" s="9">
        <v>0</v>
      </c>
      <c r="AK88" s="9">
        <f t="shared" si="12"/>
        <v>10321200</v>
      </c>
      <c r="AL88" s="20">
        <v>2024</v>
      </c>
    </row>
    <row r="89" spans="2:38" ht="57.75" customHeight="1" x14ac:dyDescent="0.25">
      <c r="B89" s="18">
        <v>82</v>
      </c>
      <c r="C89" s="18" t="s">
        <v>140</v>
      </c>
      <c r="D89" s="18" t="s">
        <v>91</v>
      </c>
      <c r="E89" s="25" t="s">
        <v>375</v>
      </c>
      <c r="F89" s="18" t="s">
        <v>296</v>
      </c>
      <c r="G89" s="25">
        <v>82</v>
      </c>
      <c r="H89" s="18">
        <v>298</v>
      </c>
      <c r="I89" s="18" t="s">
        <v>33</v>
      </c>
      <c r="J89" s="18">
        <v>60</v>
      </c>
      <c r="K89" s="21">
        <v>10</v>
      </c>
      <c r="L89" s="19" t="s">
        <v>28</v>
      </c>
      <c r="M89" s="9">
        <v>3874500</v>
      </c>
      <c r="N89" s="9">
        <v>0</v>
      </c>
      <c r="O89" s="9">
        <v>0</v>
      </c>
      <c r="P89" s="9">
        <v>3874500</v>
      </c>
      <c r="Q89" s="9">
        <v>0</v>
      </c>
      <c r="R89" s="9">
        <v>0</v>
      </c>
      <c r="S89" s="9">
        <v>3787222.3229515497</v>
      </c>
      <c r="T89" s="9">
        <v>0</v>
      </c>
      <c r="U89" s="9">
        <v>0</v>
      </c>
      <c r="V89" s="9">
        <v>3787222.3229515497</v>
      </c>
      <c r="W89" s="9">
        <v>0</v>
      </c>
      <c r="X89" s="9">
        <v>0</v>
      </c>
      <c r="Y89" s="9">
        <v>87277.67704845019</v>
      </c>
      <c r="Z89" s="9">
        <v>0</v>
      </c>
      <c r="AA89" s="9">
        <v>0</v>
      </c>
      <c r="AB89" s="9">
        <v>87277.67704845019</v>
      </c>
      <c r="AC89" s="9">
        <v>0</v>
      </c>
      <c r="AD89" s="9">
        <v>0</v>
      </c>
      <c r="AE89" s="9">
        <v>0</v>
      </c>
      <c r="AF89" s="9">
        <v>0</v>
      </c>
      <c r="AG89" s="9">
        <v>0</v>
      </c>
      <c r="AH89" s="9">
        <v>0</v>
      </c>
      <c r="AI89" s="9">
        <v>0</v>
      </c>
      <c r="AJ89" s="9">
        <v>0</v>
      </c>
      <c r="AK89" s="9">
        <f t="shared" si="12"/>
        <v>3874500</v>
      </c>
      <c r="AL89" s="20">
        <v>2023</v>
      </c>
    </row>
    <row r="90" spans="2:38" ht="53.25" customHeight="1" x14ac:dyDescent="0.25">
      <c r="B90" s="18">
        <v>83</v>
      </c>
      <c r="C90" s="18" t="s">
        <v>140</v>
      </c>
      <c r="D90" s="18" t="s">
        <v>91</v>
      </c>
      <c r="E90" s="25" t="s">
        <v>376</v>
      </c>
      <c r="F90" s="18" t="s">
        <v>296</v>
      </c>
      <c r="G90" s="25">
        <v>81</v>
      </c>
      <c r="H90" s="18">
        <v>287</v>
      </c>
      <c r="I90" s="18" t="s">
        <v>33</v>
      </c>
      <c r="J90" s="18">
        <v>60</v>
      </c>
      <c r="K90" s="21">
        <v>10</v>
      </c>
      <c r="L90" s="19" t="s">
        <v>28</v>
      </c>
      <c r="M90" s="9">
        <v>3426300</v>
      </c>
      <c r="N90" s="9">
        <v>0</v>
      </c>
      <c r="O90" s="9">
        <v>3426300</v>
      </c>
      <c r="P90" s="9">
        <v>0</v>
      </c>
      <c r="Q90" s="9">
        <v>0</v>
      </c>
      <c r="R90" s="9">
        <v>0</v>
      </c>
      <c r="S90" s="9">
        <v>3349118.5559759703</v>
      </c>
      <c r="T90" s="9">
        <v>0</v>
      </c>
      <c r="U90" s="9">
        <v>3349118.5559759703</v>
      </c>
      <c r="V90" s="9">
        <v>0</v>
      </c>
      <c r="W90" s="9">
        <v>0</v>
      </c>
      <c r="X90" s="9">
        <v>0</v>
      </c>
      <c r="Y90" s="9">
        <v>77181.444024030046</v>
      </c>
      <c r="Z90" s="9">
        <v>0</v>
      </c>
      <c r="AA90" s="9">
        <v>77181.444024030046</v>
      </c>
      <c r="AB90" s="9">
        <v>0</v>
      </c>
      <c r="AC90" s="9">
        <v>0</v>
      </c>
      <c r="AD90" s="9">
        <v>0</v>
      </c>
      <c r="AE90" s="9">
        <v>0</v>
      </c>
      <c r="AF90" s="9">
        <v>0</v>
      </c>
      <c r="AG90" s="9">
        <v>0</v>
      </c>
      <c r="AH90" s="9">
        <v>0</v>
      </c>
      <c r="AI90" s="9">
        <v>0</v>
      </c>
      <c r="AJ90" s="9">
        <v>0</v>
      </c>
      <c r="AK90" s="9">
        <f t="shared" si="12"/>
        <v>3426300.0000000005</v>
      </c>
      <c r="AL90" s="20">
        <v>2022</v>
      </c>
    </row>
    <row r="91" spans="2:38" ht="61.5" customHeight="1" x14ac:dyDescent="0.25">
      <c r="B91" s="18">
        <v>84</v>
      </c>
      <c r="C91" s="18" t="s">
        <v>148</v>
      </c>
      <c r="D91" s="18" t="s">
        <v>58</v>
      </c>
      <c r="E91" s="18" t="s">
        <v>377</v>
      </c>
      <c r="F91" s="18" t="s">
        <v>292</v>
      </c>
      <c r="G91" s="25">
        <v>81</v>
      </c>
      <c r="H91" s="18">
        <v>2416</v>
      </c>
      <c r="I91" s="18" t="s">
        <v>33</v>
      </c>
      <c r="J91" s="18">
        <v>200</v>
      </c>
      <c r="K91" s="21">
        <v>37</v>
      </c>
      <c r="L91" s="19" t="s">
        <v>28</v>
      </c>
      <c r="M91" s="9">
        <v>16500000</v>
      </c>
      <c r="N91" s="9">
        <v>0</v>
      </c>
      <c r="O91" s="9">
        <v>16500000</v>
      </c>
      <c r="P91" s="9">
        <v>0</v>
      </c>
      <c r="Q91" s="9">
        <v>0</v>
      </c>
      <c r="R91" s="9">
        <v>0</v>
      </c>
      <c r="S91" s="9">
        <v>16128318.061349999</v>
      </c>
      <c r="T91" s="9">
        <v>0</v>
      </c>
      <c r="U91" s="9">
        <v>16128318.061349999</v>
      </c>
      <c r="V91" s="9">
        <v>0</v>
      </c>
      <c r="W91" s="9">
        <v>0</v>
      </c>
      <c r="X91" s="9">
        <v>0</v>
      </c>
      <c r="Y91" s="9">
        <v>371681.93865000102</v>
      </c>
      <c r="Z91" s="9">
        <v>0</v>
      </c>
      <c r="AA91" s="9">
        <v>371681.93865000102</v>
      </c>
      <c r="AB91" s="9">
        <v>0</v>
      </c>
      <c r="AC91" s="9">
        <v>0</v>
      </c>
      <c r="AD91" s="9">
        <v>0</v>
      </c>
      <c r="AE91" s="9">
        <v>0</v>
      </c>
      <c r="AF91" s="9">
        <v>0</v>
      </c>
      <c r="AG91" s="9">
        <v>0</v>
      </c>
      <c r="AH91" s="9">
        <v>0</v>
      </c>
      <c r="AI91" s="9">
        <v>0</v>
      </c>
      <c r="AJ91" s="9">
        <v>0</v>
      </c>
      <c r="AK91" s="9">
        <f t="shared" si="12"/>
        <v>16500000</v>
      </c>
      <c r="AL91" s="20">
        <v>2022</v>
      </c>
    </row>
    <row r="92" spans="2:38" ht="45.75" customHeight="1" x14ac:dyDescent="0.25">
      <c r="B92" s="18">
        <v>85</v>
      </c>
      <c r="C92" s="18" t="s">
        <v>155</v>
      </c>
      <c r="D92" s="18" t="s">
        <v>91</v>
      </c>
      <c r="E92" s="25" t="s">
        <v>378</v>
      </c>
      <c r="F92" s="18" t="s">
        <v>292</v>
      </c>
      <c r="G92" s="25">
        <v>81</v>
      </c>
      <c r="H92" s="18">
        <v>321</v>
      </c>
      <c r="I92" s="18" t="s">
        <v>33</v>
      </c>
      <c r="J92" s="18">
        <v>70</v>
      </c>
      <c r="K92" s="21">
        <v>15</v>
      </c>
      <c r="L92" s="19" t="s">
        <v>28</v>
      </c>
      <c r="M92" s="9">
        <v>4150000</v>
      </c>
      <c r="N92" s="9">
        <v>4150000</v>
      </c>
      <c r="O92" s="9">
        <v>0</v>
      </c>
      <c r="P92" s="9">
        <v>0</v>
      </c>
      <c r="Q92" s="9">
        <v>0</v>
      </c>
      <c r="R92" s="9">
        <v>0</v>
      </c>
      <c r="S92" s="9">
        <v>4056516.3608849999</v>
      </c>
      <c r="T92" s="9">
        <v>4056516.3608849999</v>
      </c>
      <c r="U92" s="9">
        <v>0</v>
      </c>
      <c r="V92" s="9">
        <v>0</v>
      </c>
      <c r="W92" s="9">
        <v>0</v>
      </c>
      <c r="X92" s="9">
        <v>0</v>
      </c>
      <c r="Y92" s="9">
        <v>93483.639115000187</v>
      </c>
      <c r="Z92" s="9">
        <v>93483.639115000187</v>
      </c>
      <c r="AA92" s="9">
        <v>0</v>
      </c>
      <c r="AB92" s="9">
        <v>0</v>
      </c>
      <c r="AC92" s="9">
        <v>0</v>
      </c>
      <c r="AD92" s="9">
        <v>0</v>
      </c>
      <c r="AE92" s="9">
        <v>0</v>
      </c>
      <c r="AF92" s="9">
        <v>0</v>
      </c>
      <c r="AG92" s="9">
        <v>0</v>
      </c>
      <c r="AH92" s="9">
        <v>0</v>
      </c>
      <c r="AI92" s="9">
        <v>0</v>
      </c>
      <c r="AJ92" s="9">
        <v>0</v>
      </c>
      <c r="AK92" s="9">
        <f t="shared" si="12"/>
        <v>4150000</v>
      </c>
      <c r="AL92" s="20">
        <v>2021</v>
      </c>
    </row>
    <row r="93" spans="2:38" s="34" customFormat="1" ht="45.75" customHeight="1" x14ac:dyDescent="0.25">
      <c r="B93" s="18">
        <v>86</v>
      </c>
      <c r="C93" s="18" t="s">
        <v>155</v>
      </c>
      <c r="D93" s="18" t="s">
        <v>379</v>
      </c>
      <c r="E93" s="25" t="s">
        <v>380</v>
      </c>
      <c r="F93" s="18" t="s">
        <v>327</v>
      </c>
      <c r="G93" s="25">
        <v>82</v>
      </c>
      <c r="H93" s="18">
        <v>241</v>
      </c>
      <c r="I93" s="18" t="s">
        <v>33</v>
      </c>
      <c r="J93" s="18">
        <v>60</v>
      </c>
      <c r="K93" s="21">
        <v>10</v>
      </c>
      <c r="L93" s="19" t="s">
        <v>28</v>
      </c>
      <c r="M93" s="9">
        <f t="shared" si="2"/>
        <v>3262500</v>
      </c>
      <c r="N93" s="9">
        <v>0</v>
      </c>
      <c r="O93" s="9">
        <v>0</v>
      </c>
      <c r="P93" s="9">
        <v>0</v>
      </c>
      <c r="Q93" s="54">
        <v>3262500</v>
      </c>
      <c r="R93" s="9">
        <v>0</v>
      </c>
      <c r="S93" s="9">
        <f>T93+U93+V93+W93+X93</f>
        <v>3189008.4391648122</v>
      </c>
      <c r="T93" s="9">
        <v>0</v>
      </c>
      <c r="U93" s="9">
        <v>0</v>
      </c>
      <c r="V93" s="9">
        <v>0</v>
      </c>
      <c r="W93" s="9">
        <f t="shared" si="4"/>
        <v>3189008.4391648122</v>
      </c>
      <c r="X93" s="9">
        <v>0</v>
      </c>
      <c r="Y93" s="9">
        <f>Z93+AA93+AB93+AC93+AD93</f>
        <v>73491.560835187789</v>
      </c>
      <c r="Z93" s="9">
        <v>0</v>
      </c>
      <c r="AA93" s="9">
        <v>0</v>
      </c>
      <c r="AB93" s="9">
        <v>0</v>
      </c>
      <c r="AC93" s="9">
        <f t="shared" si="6"/>
        <v>73491.560835187789</v>
      </c>
      <c r="AD93" s="9">
        <v>0</v>
      </c>
      <c r="AE93" s="9">
        <v>0</v>
      </c>
      <c r="AF93" s="9">
        <v>0</v>
      </c>
      <c r="AG93" s="9">
        <v>0</v>
      </c>
      <c r="AH93" s="9">
        <v>0</v>
      </c>
      <c r="AI93" s="9">
        <v>0</v>
      </c>
      <c r="AJ93" s="9">
        <v>0</v>
      </c>
      <c r="AK93" s="9">
        <f t="shared" si="12"/>
        <v>3262500</v>
      </c>
      <c r="AL93" s="20">
        <v>2024</v>
      </c>
    </row>
    <row r="94" spans="2:38" ht="70.5" customHeight="1" x14ac:dyDescent="0.25">
      <c r="B94" s="18">
        <v>87</v>
      </c>
      <c r="C94" s="18" t="s">
        <v>155</v>
      </c>
      <c r="D94" s="18" t="s">
        <v>379</v>
      </c>
      <c r="E94" s="18" t="s">
        <v>381</v>
      </c>
      <c r="F94" s="18" t="s">
        <v>292</v>
      </c>
      <c r="G94" s="18">
        <v>82</v>
      </c>
      <c r="H94" s="18">
        <v>260</v>
      </c>
      <c r="I94" s="18" t="s">
        <v>33</v>
      </c>
      <c r="J94" s="18">
        <v>60</v>
      </c>
      <c r="K94" s="21">
        <v>10</v>
      </c>
      <c r="L94" s="19" t="s">
        <v>28</v>
      </c>
      <c r="M94" s="9">
        <v>3513000</v>
      </c>
      <c r="N94" s="9">
        <v>3513000</v>
      </c>
      <c r="O94" s="9">
        <v>0</v>
      </c>
      <c r="P94" s="9">
        <v>0</v>
      </c>
      <c r="Q94" s="9">
        <v>0</v>
      </c>
      <c r="R94" s="9">
        <v>0</v>
      </c>
      <c r="S94" s="9">
        <v>3433865.5363347</v>
      </c>
      <c r="T94" s="9">
        <v>3433865.5363347</v>
      </c>
      <c r="U94" s="9">
        <v>0</v>
      </c>
      <c r="V94" s="9">
        <v>0</v>
      </c>
      <c r="W94" s="9">
        <v>0</v>
      </c>
      <c r="X94" s="9">
        <v>0</v>
      </c>
      <c r="Y94" s="9">
        <v>79134.463665300253</v>
      </c>
      <c r="Z94" s="9">
        <v>79134.463665300253</v>
      </c>
      <c r="AA94" s="9">
        <v>0</v>
      </c>
      <c r="AB94" s="9">
        <v>0</v>
      </c>
      <c r="AC94" s="9">
        <v>0</v>
      </c>
      <c r="AD94" s="9">
        <v>0</v>
      </c>
      <c r="AE94" s="9">
        <v>0</v>
      </c>
      <c r="AF94" s="9">
        <v>0</v>
      </c>
      <c r="AG94" s="9">
        <v>0</v>
      </c>
      <c r="AH94" s="9">
        <v>0</v>
      </c>
      <c r="AI94" s="9">
        <v>0</v>
      </c>
      <c r="AJ94" s="9">
        <v>0</v>
      </c>
      <c r="AK94" s="9">
        <f t="shared" si="12"/>
        <v>3513000</v>
      </c>
      <c r="AL94" s="20">
        <v>2021</v>
      </c>
    </row>
    <row r="95" spans="2:38" ht="45.75" customHeight="1" x14ac:dyDescent="0.25">
      <c r="B95" s="18">
        <v>88</v>
      </c>
      <c r="C95" s="18" t="s">
        <v>161</v>
      </c>
      <c r="D95" s="18" t="s">
        <v>91</v>
      </c>
      <c r="E95" s="18" t="s">
        <v>382</v>
      </c>
      <c r="F95" s="18" t="s">
        <v>292</v>
      </c>
      <c r="G95" s="18">
        <v>82.25</v>
      </c>
      <c r="H95" s="18">
        <v>338</v>
      </c>
      <c r="I95" s="18" t="s">
        <v>33</v>
      </c>
      <c r="J95" s="18">
        <v>70</v>
      </c>
      <c r="K95" s="21">
        <v>15</v>
      </c>
      <c r="L95" s="19" t="s">
        <v>28</v>
      </c>
      <c r="M95" s="9">
        <v>4150000</v>
      </c>
      <c r="N95" s="9">
        <v>4150000</v>
      </c>
      <c r="O95" s="9">
        <v>0</v>
      </c>
      <c r="P95" s="9">
        <v>0</v>
      </c>
      <c r="Q95" s="9">
        <v>0</v>
      </c>
      <c r="R95" s="9">
        <v>0</v>
      </c>
      <c r="S95" s="9">
        <v>4056516.3608849999</v>
      </c>
      <c r="T95" s="9">
        <v>4056516.3608849999</v>
      </c>
      <c r="U95" s="9">
        <v>0</v>
      </c>
      <c r="V95" s="9">
        <v>0</v>
      </c>
      <c r="W95" s="9">
        <v>0</v>
      </c>
      <c r="X95" s="9">
        <v>0</v>
      </c>
      <c r="Y95" s="9">
        <v>93483.639115000187</v>
      </c>
      <c r="Z95" s="9">
        <v>93483.639115000187</v>
      </c>
      <c r="AA95" s="9">
        <v>0</v>
      </c>
      <c r="AB95" s="9">
        <v>0</v>
      </c>
      <c r="AC95" s="9">
        <v>0</v>
      </c>
      <c r="AD95" s="9">
        <v>0</v>
      </c>
      <c r="AE95" s="9">
        <v>0</v>
      </c>
      <c r="AF95" s="9">
        <v>0</v>
      </c>
      <c r="AG95" s="9">
        <v>0</v>
      </c>
      <c r="AH95" s="9">
        <v>0</v>
      </c>
      <c r="AI95" s="9">
        <v>0</v>
      </c>
      <c r="AJ95" s="9">
        <v>0</v>
      </c>
      <c r="AK95" s="9">
        <f t="shared" si="12"/>
        <v>4150000</v>
      </c>
      <c r="AL95" s="20">
        <v>2021</v>
      </c>
    </row>
    <row r="96" spans="2:38" s="34" customFormat="1" ht="45.75" customHeight="1" x14ac:dyDescent="0.25">
      <c r="B96" s="18">
        <v>89</v>
      </c>
      <c r="C96" s="18" t="s">
        <v>161</v>
      </c>
      <c r="D96" s="18" t="s">
        <v>91</v>
      </c>
      <c r="E96" s="18" t="s">
        <v>383</v>
      </c>
      <c r="F96" s="18" t="s">
        <v>296</v>
      </c>
      <c r="G96" s="18">
        <v>82</v>
      </c>
      <c r="H96" s="18">
        <v>149</v>
      </c>
      <c r="I96" s="18" t="s">
        <v>33</v>
      </c>
      <c r="J96" s="18">
        <v>60</v>
      </c>
      <c r="K96" s="21">
        <v>10</v>
      </c>
      <c r="L96" s="19" t="s">
        <v>28</v>
      </c>
      <c r="M96" s="9">
        <f t="shared" si="2"/>
        <v>3458250</v>
      </c>
      <c r="N96" s="9">
        <v>0</v>
      </c>
      <c r="O96" s="9">
        <v>0</v>
      </c>
      <c r="P96" s="9">
        <v>0</v>
      </c>
      <c r="Q96" s="54">
        <v>3458250</v>
      </c>
      <c r="R96" s="9">
        <v>0</v>
      </c>
      <c r="S96" s="9">
        <f>T96+U96+V96+W96+X96</f>
        <v>3380348.9455147013</v>
      </c>
      <c r="T96" s="9">
        <v>0</v>
      </c>
      <c r="U96" s="9">
        <v>0</v>
      </c>
      <c r="V96" s="9">
        <v>0</v>
      </c>
      <c r="W96" s="9">
        <f t="shared" si="4"/>
        <v>3380348.9455147013</v>
      </c>
      <c r="X96" s="9">
        <v>0</v>
      </c>
      <c r="Y96" s="9">
        <f>Z96+AA96+AB96+AC96+AD96</f>
        <v>77901.054485298693</v>
      </c>
      <c r="Z96" s="9">
        <v>0</v>
      </c>
      <c r="AA96" s="9">
        <v>0</v>
      </c>
      <c r="AB96" s="9">
        <v>0</v>
      </c>
      <c r="AC96" s="9">
        <f t="shared" si="6"/>
        <v>77901.054485298693</v>
      </c>
      <c r="AD96" s="9">
        <v>0</v>
      </c>
      <c r="AE96" s="9">
        <v>0</v>
      </c>
      <c r="AF96" s="9">
        <v>0</v>
      </c>
      <c r="AG96" s="9">
        <v>0</v>
      </c>
      <c r="AH96" s="9">
        <v>0</v>
      </c>
      <c r="AI96" s="9">
        <v>0</v>
      </c>
      <c r="AJ96" s="9">
        <v>0</v>
      </c>
      <c r="AK96" s="9">
        <f t="shared" si="12"/>
        <v>3458250</v>
      </c>
      <c r="AL96" s="20">
        <v>2024</v>
      </c>
    </row>
    <row r="97" spans="2:38" ht="58.5" customHeight="1" x14ac:dyDescent="0.25">
      <c r="B97" s="18">
        <v>90</v>
      </c>
      <c r="C97" s="18" t="s">
        <v>29</v>
      </c>
      <c r="D97" s="18" t="s">
        <v>58</v>
      </c>
      <c r="E97" s="18" t="s">
        <v>384</v>
      </c>
      <c r="F97" s="18" t="s">
        <v>315</v>
      </c>
      <c r="G97" s="21">
        <v>81</v>
      </c>
      <c r="H97" s="18">
        <v>602</v>
      </c>
      <c r="I97" s="18" t="s">
        <v>33</v>
      </c>
      <c r="J97" s="21">
        <v>120</v>
      </c>
      <c r="K97" s="18">
        <v>22</v>
      </c>
      <c r="L97" s="19" t="s">
        <v>28</v>
      </c>
      <c r="M97" s="9">
        <v>9167000</v>
      </c>
      <c r="N97" s="9">
        <v>0</v>
      </c>
      <c r="O97" s="9">
        <v>0</v>
      </c>
      <c r="P97" s="9">
        <v>9167000</v>
      </c>
      <c r="Q97" s="9">
        <v>0</v>
      </c>
      <c r="R97" s="9">
        <v>0</v>
      </c>
      <c r="S97" s="9">
        <v>8960502.5253573004</v>
      </c>
      <c r="T97" s="9">
        <v>0</v>
      </c>
      <c r="U97" s="9">
        <v>0</v>
      </c>
      <c r="V97" s="9">
        <v>8960502.5253573004</v>
      </c>
      <c r="W97" s="9">
        <v>0</v>
      </c>
      <c r="X97" s="9">
        <v>0</v>
      </c>
      <c r="Y97" s="9">
        <v>206497.47464269967</v>
      </c>
      <c r="Z97" s="9">
        <v>0</v>
      </c>
      <c r="AA97" s="9">
        <v>0</v>
      </c>
      <c r="AB97" s="9">
        <v>206497.47464269967</v>
      </c>
      <c r="AC97" s="9">
        <v>0</v>
      </c>
      <c r="AD97" s="9">
        <v>0</v>
      </c>
      <c r="AE97" s="9">
        <v>0</v>
      </c>
      <c r="AF97" s="9">
        <v>0</v>
      </c>
      <c r="AG97" s="9">
        <v>0</v>
      </c>
      <c r="AH97" s="9">
        <v>0</v>
      </c>
      <c r="AI97" s="9">
        <v>0</v>
      </c>
      <c r="AJ97" s="9">
        <v>0</v>
      </c>
      <c r="AK97" s="9">
        <f t="shared" si="12"/>
        <v>9167000</v>
      </c>
      <c r="AL97" s="20">
        <v>2023</v>
      </c>
    </row>
    <row r="98" spans="2:38" ht="45.75" customHeight="1" x14ac:dyDescent="0.25">
      <c r="B98" s="18">
        <v>91</v>
      </c>
      <c r="C98" s="18" t="s">
        <v>29</v>
      </c>
      <c r="D98" s="18" t="s">
        <v>58</v>
      </c>
      <c r="E98" s="18" t="s">
        <v>385</v>
      </c>
      <c r="F98" s="18" t="s">
        <v>315</v>
      </c>
      <c r="G98" s="21">
        <v>82</v>
      </c>
      <c r="H98" s="18">
        <v>667</v>
      </c>
      <c r="I98" s="18" t="s">
        <v>33</v>
      </c>
      <c r="J98" s="18">
        <v>120</v>
      </c>
      <c r="K98" s="18">
        <v>22</v>
      </c>
      <c r="L98" s="19" t="s">
        <v>28</v>
      </c>
      <c r="M98" s="9">
        <v>9167000</v>
      </c>
      <c r="N98" s="9">
        <v>0</v>
      </c>
      <c r="O98" s="9">
        <v>0</v>
      </c>
      <c r="P98" s="9">
        <v>9167000</v>
      </c>
      <c r="Q98" s="9">
        <v>0</v>
      </c>
      <c r="R98" s="9">
        <v>0</v>
      </c>
      <c r="S98" s="9">
        <v>8960502.5253573004</v>
      </c>
      <c r="T98" s="9">
        <v>0</v>
      </c>
      <c r="U98" s="9">
        <v>0</v>
      </c>
      <c r="V98" s="9">
        <v>8960502.5253573004</v>
      </c>
      <c r="W98" s="9">
        <v>0</v>
      </c>
      <c r="X98" s="9">
        <v>0</v>
      </c>
      <c r="Y98" s="9">
        <v>206497.47464269967</v>
      </c>
      <c r="Z98" s="9">
        <v>0</v>
      </c>
      <c r="AA98" s="9">
        <v>0</v>
      </c>
      <c r="AB98" s="9">
        <v>206497.47464269967</v>
      </c>
      <c r="AC98" s="9">
        <v>0</v>
      </c>
      <c r="AD98" s="9">
        <v>0</v>
      </c>
      <c r="AE98" s="9">
        <v>0</v>
      </c>
      <c r="AF98" s="9">
        <v>0</v>
      </c>
      <c r="AG98" s="9">
        <v>0</v>
      </c>
      <c r="AH98" s="9">
        <v>0</v>
      </c>
      <c r="AI98" s="9">
        <v>0</v>
      </c>
      <c r="AJ98" s="9">
        <v>0</v>
      </c>
      <c r="AK98" s="9">
        <f t="shared" si="12"/>
        <v>9167000</v>
      </c>
      <c r="AL98" s="20">
        <v>2023</v>
      </c>
    </row>
    <row r="99" spans="2:38" ht="54" customHeight="1" x14ac:dyDescent="0.25">
      <c r="B99" s="18">
        <v>92</v>
      </c>
      <c r="C99" s="18" t="s">
        <v>29</v>
      </c>
      <c r="D99" s="18" t="s">
        <v>58</v>
      </c>
      <c r="E99" s="18" t="s">
        <v>386</v>
      </c>
      <c r="F99" s="18" t="s">
        <v>292</v>
      </c>
      <c r="G99" s="21">
        <v>81</v>
      </c>
      <c r="H99" s="18">
        <v>1553</v>
      </c>
      <c r="I99" s="18" t="s">
        <v>33</v>
      </c>
      <c r="J99" s="18">
        <v>200</v>
      </c>
      <c r="K99" s="18">
        <v>37</v>
      </c>
      <c r="L99" s="19" t="s">
        <v>28</v>
      </c>
      <c r="M99" s="9">
        <v>11392500</v>
      </c>
      <c r="N99" s="9">
        <v>0</v>
      </c>
      <c r="O99" s="9">
        <v>0</v>
      </c>
      <c r="P99" s="9">
        <v>11392500</v>
      </c>
      <c r="Q99" s="9">
        <v>0</v>
      </c>
      <c r="R99" s="9">
        <v>0</v>
      </c>
      <c r="S99" s="9">
        <v>11135870.51599575</v>
      </c>
      <c r="T99" s="9">
        <v>0</v>
      </c>
      <c r="U99" s="9">
        <v>0</v>
      </c>
      <c r="V99" s="9">
        <v>11135870.51599575</v>
      </c>
      <c r="W99" s="9">
        <v>0</v>
      </c>
      <c r="X99" s="9">
        <v>0</v>
      </c>
      <c r="Y99" s="9">
        <v>256629.48400425012</v>
      </c>
      <c r="Z99" s="9">
        <v>0</v>
      </c>
      <c r="AA99" s="9">
        <v>0</v>
      </c>
      <c r="AB99" s="9">
        <v>256629.48400425012</v>
      </c>
      <c r="AC99" s="9">
        <v>0</v>
      </c>
      <c r="AD99" s="9">
        <v>0</v>
      </c>
      <c r="AE99" s="9">
        <v>0</v>
      </c>
      <c r="AF99" s="9">
        <v>0</v>
      </c>
      <c r="AG99" s="9">
        <v>0</v>
      </c>
      <c r="AH99" s="9">
        <v>0</v>
      </c>
      <c r="AI99" s="9">
        <v>0</v>
      </c>
      <c r="AJ99" s="9">
        <v>0</v>
      </c>
      <c r="AK99" s="9">
        <f t="shared" si="12"/>
        <v>11392500</v>
      </c>
      <c r="AL99" s="20">
        <v>2023</v>
      </c>
    </row>
    <row r="100" spans="2:38" ht="45.75" customHeight="1" x14ac:dyDescent="0.25">
      <c r="B100" s="18">
        <v>93</v>
      </c>
      <c r="C100" s="18" t="s">
        <v>29</v>
      </c>
      <c r="D100" s="18" t="s">
        <v>91</v>
      </c>
      <c r="E100" s="18" t="s">
        <v>387</v>
      </c>
      <c r="F100" s="18" t="s">
        <v>296</v>
      </c>
      <c r="G100" s="21">
        <v>83</v>
      </c>
      <c r="H100" s="18">
        <v>185</v>
      </c>
      <c r="I100" s="18" t="s">
        <v>33</v>
      </c>
      <c r="J100" s="18">
        <v>60</v>
      </c>
      <c r="K100" s="21">
        <v>10</v>
      </c>
      <c r="L100" s="19" t="s">
        <v>28</v>
      </c>
      <c r="M100" s="9">
        <v>3608000</v>
      </c>
      <c r="N100" s="9">
        <v>0</v>
      </c>
      <c r="O100" s="9">
        <v>0</v>
      </c>
      <c r="P100" s="9">
        <f>M100</f>
        <v>3608000</v>
      </c>
      <c r="Q100" s="9">
        <v>0</v>
      </c>
      <c r="R100" s="9">
        <v>0</v>
      </c>
      <c r="S100" s="9">
        <f>V100</f>
        <v>3526725.5494152</v>
      </c>
      <c r="T100" s="9">
        <v>0</v>
      </c>
      <c r="U100" s="9">
        <v>0</v>
      </c>
      <c r="V100" s="19">
        <f t="shared" ref="V100:V142" si="15">P100*97.74738219%</f>
        <v>3526725.5494152</v>
      </c>
      <c r="W100" s="9">
        <v>0</v>
      </c>
      <c r="X100" s="9">
        <v>0</v>
      </c>
      <c r="Y100" s="9">
        <f>AB100</f>
        <v>81274.450584799983</v>
      </c>
      <c r="Z100" s="9">
        <v>0</v>
      </c>
      <c r="AA100" s="9">
        <v>0</v>
      </c>
      <c r="AB100" s="9">
        <f>P100-V100</f>
        <v>81274.450584799983</v>
      </c>
      <c r="AC100" s="9">
        <v>0</v>
      </c>
      <c r="AD100" s="9">
        <v>0</v>
      </c>
      <c r="AE100" s="9">
        <v>0</v>
      </c>
      <c r="AF100" s="9">
        <v>0</v>
      </c>
      <c r="AG100" s="9">
        <v>0</v>
      </c>
      <c r="AH100" s="9">
        <v>0</v>
      </c>
      <c r="AI100" s="9">
        <v>0</v>
      </c>
      <c r="AJ100" s="9">
        <v>0</v>
      </c>
      <c r="AK100" s="9">
        <f t="shared" si="12"/>
        <v>3608000</v>
      </c>
      <c r="AL100" s="36">
        <v>2023</v>
      </c>
    </row>
    <row r="101" spans="2:38" ht="45.75" customHeight="1" x14ac:dyDescent="0.25">
      <c r="B101" s="18">
        <v>94</v>
      </c>
      <c r="C101" s="18" t="s">
        <v>29</v>
      </c>
      <c r="D101" s="18" t="s">
        <v>91</v>
      </c>
      <c r="E101" s="18" t="s">
        <v>388</v>
      </c>
      <c r="F101" s="18" t="s">
        <v>296</v>
      </c>
      <c r="G101" s="21">
        <v>83</v>
      </c>
      <c r="H101" s="18">
        <v>184</v>
      </c>
      <c r="I101" s="18" t="s">
        <v>33</v>
      </c>
      <c r="J101" s="18">
        <v>60</v>
      </c>
      <c r="K101" s="21">
        <v>10</v>
      </c>
      <c r="L101" s="19" t="s">
        <v>28</v>
      </c>
      <c r="M101" s="9">
        <v>3513000</v>
      </c>
      <c r="N101" s="9">
        <v>3513000</v>
      </c>
      <c r="O101" s="9">
        <v>0</v>
      </c>
      <c r="P101" s="9">
        <v>0</v>
      </c>
      <c r="Q101" s="9">
        <v>0</v>
      </c>
      <c r="R101" s="9">
        <v>0</v>
      </c>
      <c r="S101" s="9">
        <v>3433865.5363347</v>
      </c>
      <c r="T101" s="9">
        <v>3433865.5363347</v>
      </c>
      <c r="U101" s="9">
        <v>0</v>
      </c>
      <c r="V101" s="9">
        <v>0</v>
      </c>
      <c r="W101" s="9">
        <v>0</v>
      </c>
      <c r="X101" s="9">
        <v>0</v>
      </c>
      <c r="Y101" s="9">
        <v>79134.463665300253</v>
      </c>
      <c r="Z101" s="9">
        <v>79134.463665300253</v>
      </c>
      <c r="AA101" s="9">
        <v>0</v>
      </c>
      <c r="AB101" s="9">
        <v>0</v>
      </c>
      <c r="AC101" s="9">
        <v>0</v>
      </c>
      <c r="AD101" s="9">
        <v>0</v>
      </c>
      <c r="AE101" s="9">
        <v>0</v>
      </c>
      <c r="AF101" s="9">
        <v>0</v>
      </c>
      <c r="AG101" s="9">
        <v>0</v>
      </c>
      <c r="AH101" s="9">
        <v>0</v>
      </c>
      <c r="AI101" s="9">
        <v>0</v>
      </c>
      <c r="AJ101" s="9">
        <v>0</v>
      </c>
      <c r="AK101" s="9">
        <f t="shared" si="12"/>
        <v>3513000</v>
      </c>
      <c r="AL101" s="20">
        <v>2021</v>
      </c>
    </row>
    <row r="102" spans="2:38" ht="45.75" customHeight="1" x14ac:dyDescent="0.25">
      <c r="B102" s="18">
        <v>95</v>
      </c>
      <c r="C102" s="18" t="s">
        <v>29</v>
      </c>
      <c r="D102" s="18" t="s">
        <v>91</v>
      </c>
      <c r="E102" s="25" t="s">
        <v>389</v>
      </c>
      <c r="F102" s="18" t="s">
        <v>296</v>
      </c>
      <c r="G102" s="35">
        <v>83</v>
      </c>
      <c r="H102" s="18">
        <v>203</v>
      </c>
      <c r="I102" s="18" t="s">
        <v>33</v>
      </c>
      <c r="J102" s="18">
        <v>60</v>
      </c>
      <c r="K102" s="21">
        <v>10</v>
      </c>
      <c r="L102" s="19" t="s">
        <v>28</v>
      </c>
      <c r="M102" s="9">
        <v>3426300</v>
      </c>
      <c r="N102" s="9">
        <v>0</v>
      </c>
      <c r="O102" s="9">
        <v>3426300</v>
      </c>
      <c r="P102" s="9">
        <v>0</v>
      </c>
      <c r="Q102" s="9">
        <v>0</v>
      </c>
      <c r="R102" s="9">
        <v>0</v>
      </c>
      <c r="S102" s="9">
        <v>3349118.5559759703</v>
      </c>
      <c r="T102" s="9">
        <v>0</v>
      </c>
      <c r="U102" s="9">
        <v>3349118.5559759703</v>
      </c>
      <c r="V102" s="9">
        <v>0</v>
      </c>
      <c r="W102" s="9">
        <v>0</v>
      </c>
      <c r="X102" s="9">
        <v>0</v>
      </c>
      <c r="Y102" s="9">
        <v>77181.444024030046</v>
      </c>
      <c r="Z102" s="9">
        <v>0</v>
      </c>
      <c r="AA102" s="9">
        <v>77181.444024030046</v>
      </c>
      <c r="AB102" s="9">
        <v>0</v>
      </c>
      <c r="AC102" s="9">
        <v>0</v>
      </c>
      <c r="AD102" s="9">
        <v>0</v>
      </c>
      <c r="AE102" s="9">
        <v>0</v>
      </c>
      <c r="AF102" s="9">
        <v>0</v>
      </c>
      <c r="AG102" s="9">
        <v>0</v>
      </c>
      <c r="AH102" s="9">
        <v>0</v>
      </c>
      <c r="AI102" s="9">
        <v>0</v>
      </c>
      <c r="AJ102" s="9">
        <v>0</v>
      </c>
      <c r="AK102" s="9">
        <f t="shared" si="12"/>
        <v>3426300.0000000005</v>
      </c>
      <c r="AL102" s="20">
        <v>2022</v>
      </c>
    </row>
    <row r="103" spans="2:38" ht="57.75" customHeight="1" x14ac:dyDescent="0.25">
      <c r="B103" s="18">
        <v>96</v>
      </c>
      <c r="C103" s="18" t="s">
        <v>29</v>
      </c>
      <c r="D103" s="18" t="s">
        <v>91</v>
      </c>
      <c r="E103" s="18" t="s">
        <v>390</v>
      </c>
      <c r="F103" s="18" t="s">
        <v>296</v>
      </c>
      <c r="G103" s="21">
        <v>81</v>
      </c>
      <c r="H103" s="18">
        <v>285</v>
      </c>
      <c r="I103" s="18" t="s">
        <v>33</v>
      </c>
      <c r="J103" s="18">
        <v>60</v>
      </c>
      <c r="K103" s="21">
        <v>10</v>
      </c>
      <c r="L103" s="19" t="s">
        <v>28</v>
      </c>
      <c r="M103" s="9">
        <v>3426300</v>
      </c>
      <c r="N103" s="9">
        <v>0</v>
      </c>
      <c r="O103" s="9">
        <v>3426300</v>
      </c>
      <c r="P103" s="9">
        <v>0</v>
      </c>
      <c r="Q103" s="9">
        <v>0</v>
      </c>
      <c r="R103" s="9">
        <v>0</v>
      </c>
      <c r="S103" s="9">
        <v>3349118.5559759703</v>
      </c>
      <c r="T103" s="9">
        <v>0</v>
      </c>
      <c r="U103" s="9">
        <v>3349118.5559759703</v>
      </c>
      <c r="V103" s="9">
        <v>0</v>
      </c>
      <c r="W103" s="9">
        <v>0</v>
      </c>
      <c r="X103" s="9">
        <v>0</v>
      </c>
      <c r="Y103" s="9">
        <v>77181.444024030046</v>
      </c>
      <c r="Z103" s="9">
        <v>0</v>
      </c>
      <c r="AA103" s="9">
        <v>77181.444024030046</v>
      </c>
      <c r="AB103" s="9">
        <v>0</v>
      </c>
      <c r="AC103" s="9">
        <v>0</v>
      </c>
      <c r="AD103" s="9">
        <v>0</v>
      </c>
      <c r="AE103" s="9">
        <v>0</v>
      </c>
      <c r="AF103" s="9">
        <v>0</v>
      </c>
      <c r="AG103" s="9">
        <v>0</v>
      </c>
      <c r="AH103" s="9">
        <v>0</v>
      </c>
      <c r="AI103" s="9">
        <v>0</v>
      </c>
      <c r="AJ103" s="9">
        <v>0</v>
      </c>
      <c r="AK103" s="9">
        <f t="shared" si="12"/>
        <v>3426300.0000000005</v>
      </c>
      <c r="AL103" s="20">
        <v>2022</v>
      </c>
    </row>
    <row r="104" spans="2:38" ht="45.75" customHeight="1" x14ac:dyDescent="0.25">
      <c r="B104" s="18">
        <v>97</v>
      </c>
      <c r="C104" s="18" t="s">
        <v>29</v>
      </c>
      <c r="D104" s="18" t="s">
        <v>91</v>
      </c>
      <c r="E104" s="18" t="s">
        <v>391</v>
      </c>
      <c r="F104" s="18" t="s">
        <v>292</v>
      </c>
      <c r="G104" s="21">
        <v>81</v>
      </c>
      <c r="H104" s="18">
        <v>429</v>
      </c>
      <c r="I104" s="18" t="s">
        <v>33</v>
      </c>
      <c r="J104" s="18">
        <v>70</v>
      </c>
      <c r="K104" s="21">
        <v>15</v>
      </c>
      <c r="L104" s="19" t="s">
        <v>28</v>
      </c>
      <c r="M104" s="9">
        <v>4602000</v>
      </c>
      <c r="N104" s="9">
        <v>0</v>
      </c>
      <c r="O104" s="9">
        <v>0</v>
      </c>
      <c r="P104" s="9">
        <v>4602000</v>
      </c>
      <c r="Q104" s="9">
        <v>0</v>
      </c>
      <c r="R104" s="9">
        <v>0</v>
      </c>
      <c r="S104" s="9">
        <v>4498334.5283837998</v>
      </c>
      <c r="T104" s="9">
        <v>0</v>
      </c>
      <c r="U104" s="9">
        <v>0</v>
      </c>
      <c r="V104" s="9">
        <v>4498334.5283837998</v>
      </c>
      <c r="W104" s="9">
        <v>0</v>
      </c>
      <c r="X104" s="9">
        <v>0</v>
      </c>
      <c r="Y104" s="9">
        <v>103665.4716162002</v>
      </c>
      <c r="Z104" s="9">
        <v>0</v>
      </c>
      <c r="AA104" s="9">
        <v>0</v>
      </c>
      <c r="AB104" s="9">
        <v>103665.4716162002</v>
      </c>
      <c r="AC104" s="9">
        <v>0</v>
      </c>
      <c r="AD104" s="9">
        <v>0</v>
      </c>
      <c r="AE104" s="9">
        <v>0</v>
      </c>
      <c r="AF104" s="9">
        <v>0</v>
      </c>
      <c r="AG104" s="9">
        <v>0</v>
      </c>
      <c r="AH104" s="9">
        <v>0</v>
      </c>
      <c r="AI104" s="9">
        <v>0</v>
      </c>
      <c r="AJ104" s="9">
        <v>0</v>
      </c>
      <c r="AK104" s="9">
        <f t="shared" si="12"/>
        <v>4602000</v>
      </c>
      <c r="AL104" s="20">
        <v>2023</v>
      </c>
    </row>
    <row r="105" spans="2:38" ht="45.75" customHeight="1" x14ac:dyDescent="0.25">
      <c r="B105" s="18">
        <v>98</v>
      </c>
      <c r="C105" s="18" t="s">
        <v>29</v>
      </c>
      <c r="D105" s="18" t="s">
        <v>91</v>
      </c>
      <c r="E105" s="18" t="s">
        <v>392</v>
      </c>
      <c r="F105" s="18" t="s">
        <v>292</v>
      </c>
      <c r="G105" s="21">
        <v>83</v>
      </c>
      <c r="H105" s="18">
        <v>367</v>
      </c>
      <c r="I105" s="18" t="s">
        <v>33</v>
      </c>
      <c r="J105" s="18">
        <v>70</v>
      </c>
      <c r="K105" s="21">
        <v>15</v>
      </c>
      <c r="L105" s="19" t="s">
        <v>28</v>
      </c>
      <c r="M105" s="9">
        <v>4602000</v>
      </c>
      <c r="N105" s="9">
        <v>0</v>
      </c>
      <c r="O105" s="9">
        <v>0</v>
      </c>
      <c r="P105" s="9">
        <v>4602000</v>
      </c>
      <c r="Q105" s="9">
        <v>0</v>
      </c>
      <c r="R105" s="9">
        <v>0</v>
      </c>
      <c r="S105" s="9">
        <v>4498334.5283837998</v>
      </c>
      <c r="T105" s="9">
        <v>0</v>
      </c>
      <c r="U105" s="9">
        <v>0</v>
      </c>
      <c r="V105" s="9">
        <v>4498334.5283837998</v>
      </c>
      <c r="W105" s="9">
        <v>0</v>
      </c>
      <c r="X105" s="9">
        <v>0</v>
      </c>
      <c r="Y105" s="9">
        <v>103665.4716162002</v>
      </c>
      <c r="Z105" s="9">
        <v>0</v>
      </c>
      <c r="AA105" s="9">
        <v>0</v>
      </c>
      <c r="AB105" s="9">
        <v>103665.4716162002</v>
      </c>
      <c r="AC105" s="9">
        <v>0</v>
      </c>
      <c r="AD105" s="9">
        <v>0</v>
      </c>
      <c r="AE105" s="9">
        <v>0</v>
      </c>
      <c r="AF105" s="9">
        <v>0</v>
      </c>
      <c r="AG105" s="9">
        <v>0</v>
      </c>
      <c r="AH105" s="9">
        <v>0</v>
      </c>
      <c r="AI105" s="9">
        <v>0</v>
      </c>
      <c r="AJ105" s="9">
        <v>0</v>
      </c>
      <c r="AK105" s="9">
        <f t="shared" si="12"/>
        <v>4602000</v>
      </c>
      <c r="AL105" s="20">
        <v>2023</v>
      </c>
    </row>
    <row r="106" spans="2:38" ht="45.75" customHeight="1" x14ac:dyDescent="0.25">
      <c r="B106" s="18">
        <v>99</v>
      </c>
      <c r="C106" s="18" t="s">
        <v>29</v>
      </c>
      <c r="D106" s="18" t="s">
        <v>91</v>
      </c>
      <c r="E106" s="18" t="s">
        <v>393</v>
      </c>
      <c r="F106" s="18" t="s">
        <v>394</v>
      </c>
      <c r="G106" s="21"/>
      <c r="H106" s="18">
        <v>578</v>
      </c>
      <c r="I106" s="18" t="s">
        <v>33</v>
      </c>
      <c r="J106" s="18">
        <v>70</v>
      </c>
      <c r="K106" s="21">
        <v>15</v>
      </c>
      <c r="L106" s="19" t="s">
        <v>28</v>
      </c>
      <c r="M106" s="9">
        <v>4150000</v>
      </c>
      <c r="N106" s="9">
        <v>4150000</v>
      </c>
      <c r="O106" s="9">
        <v>0</v>
      </c>
      <c r="P106" s="9">
        <v>0</v>
      </c>
      <c r="Q106" s="9">
        <v>0</v>
      </c>
      <c r="R106" s="9">
        <v>0</v>
      </c>
      <c r="S106" s="9">
        <v>4056516.3608849999</v>
      </c>
      <c r="T106" s="9">
        <v>4056516.3608849999</v>
      </c>
      <c r="U106" s="9">
        <v>0</v>
      </c>
      <c r="V106" s="9">
        <v>0</v>
      </c>
      <c r="W106" s="9">
        <v>0</v>
      </c>
      <c r="X106" s="9">
        <v>0</v>
      </c>
      <c r="Y106" s="9">
        <v>93483.639115000187</v>
      </c>
      <c r="Z106" s="9">
        <v>93483.639115000187</v>
      </c>
      <c r="AA106" s="9">
        <v>0</v>
      </c>
      <c r="AB106" s="9">
        <v>0</v>
      </c>
      <c r="AC106" s="9">
        <v>0</v>
      </c>
      <c r="AD106" s="9">
        <v>0</v>
      </c>
      <c r="AE106" s="9">
        <v>0</v>
      </c>
      <c r="AF106" s="9">
        <v>0</v>
      </c>
      <c r="AG106" s="9">
        <v>0</v>
      </c>
      <c r="AH106" s="9">
        <v>0</v>
      </c>
      <c r="AI106" s="9">
        <v>0</v>
      </c>
      <c r="AJ106" s="9">
        <v>0</v>
      </c>
      <c r="AK106" s="9">
        <f t="shared" si="12"/>
        <v>4150000</v>
      </c>
      <c r="AL106" s="20">
        <v>2021</v>
      </c>
    </row>
    <row r="107" spans="2:38" ht="45.75" customHeight="1" x14ac:dyDescent="0.25">
      <c r="B107" s="18">
        <v>100</v>
      </c>
      <c r="C107" s="18" t="s">
        <v>29</v>
      </c>
      <c r="D107" s="18" t="s">
        <v>91</v>
      </c>
      <c r="E107" s="18" t="s">
        <v>395</v>
      </c>
      <c r="F107" s="18" t="s">
        <v>292</v>
      </c>
      <c r="G107" s="21">
        <v>83</v>
      </c>
      <c r="H107" s="18">
        <v>216</v>
      </c>
      <c r="I107" s="18" t="s">
        <v>33</v>
      </c>
      <c r="J107" s="18">
        <v>70</v>
      </c>
      <c r="K107" s="21">
        <v>15</v>
      </c>
      <c r="L107" s="19" t="s">
        <v>28</v>
      </c>
      <c r="M107" s="9">
        <v>4602000</v>
      </c>
      <c r="N107" s="9">
        <v>0</v>
      </c>
      <c r="O107" s="9">
        <v>0</v>
      </c>
      <c r="P107" s="9">
        <v>4602000</v>
      </c>
      <c r="Q107" s="9">
        <v>0</v>
      </c>
      <c r="R107" s="9">
        <v>0</v>
      </c>
      <c r="S107" s="9">
        <v>4498334.5283837998</v>
      </c>
      <c r="T107" s="9">
        <v>0</v>
      </c>
      <c r="U107" s="9">
        <v>0</v>
      </c>
      <c r="V107" s="9">
        <v>4498334.5283837998</v>
      </c>
      <c r="W107" s="9">
        <v>0</v>
      </c>
      <c r="X107" s="9">
        <v>0</v>
      </c>
      <c r="Y107" s="9">
        <v>103665.4716162002</v>
      </c>
      <c r="Z107" s="9">
        <v>0</v>
      </c>
      <c r="AA107" s="9">
        <v>0</v>
      </c>
      <c r="AB107" s="9">
        <v>103665.4716162002</v>
      </c>
      <c r="AC107" s="9">
        <v>0</v>
      </c>
      <c r="AD107" s="9">
        <v>0</v>
      </c>
      <c r="AE107" s="9">
        <v>0</v>
      </c>
      <c r="AF107" s="9">
        <v>0</v>
      </c>
      <c r="AG107" s="9">
        <v>0</v>
      </c>
      <c r="AH107" s="9">
        <v>0</v>
      </c>
      <c r="AI107" s="9">
        <v>0</v>
      </c>
      <c r="AJ107" s="9">
        <v>0</v>
      </c>
      <c r="AK107" s="9">
        <f t="shared" si="12"/>
        <v>4602000</v>
      </c>
      <c r="AL107" s="20">
        <v>2023</v>
      </c>
    </row>
    <row r="108" spans="2:38" ht="45.75" customHeight="1" x14ac:dyDescent="0.25">
      <c r="B108" s="18">
        <v>101</v>
      </c>
      <c r="C108" s="18" t="s">
        <v>29</v>
      </c>
      <c r="D108" s="18" t="s">
        <v>91</v>
      </c>
      <c r="E108" s="18" t="s">
        <v>396</v>
      </c>
      <c r="F108" s="18" t="s">
        <v>296</v>
      </c>
      <c r="G108" s="21">
        <v>83</v>
      </c>
      <c r="H108" s="18">
        <v>74</v>
      </c>
      <c r="I108" s="18" t="s">
        <v>33</v>
      </c>
      <c r="J108" s="18">
        <v>60</v>
      </c>
      <c r="K108" s="21">
        <v>10</v>
      </c>
      <c r="L108" s="19" t="s">
        <v>28</v>
      </c>
      <c r="M108" s="9">
        <v>3874500</v>
      </c>
      <c r="N108" s="9">
        <v>0</v>
      </c>
      <c r="O108" s="9">
        <v>0</v>
      </c>
      <c r="P108" s="9">
        <v>3874500</v>
      </c>
      <c r="Q108" s="9">
        <v>0</v>
      </c>
      <c r="R108" s="9">
        <v>0</v>
      </c>
      <c r="S108" s="9">
        <v>3787222.3229515497</v>
      </c>
      <c r="T108" s="9">
        <v>0</v>
      </c>
      <c r="U108" s="9">
        <v>0</v>
      </c>
      <c r="V108" s="9">
        <v>3787222.3229515497</v>
      </c>
      <c r="W108" s="9">
        <v>0</v>
      </c>
      <c r="X108" s="9">
        <v>0</v>
      </c>
      <c r="Y108" s="9">
        <v>87277.67704845019</v>
      </c>
      <c r="Z108" s="9">
        <v>0</v>
      </c>
      <c r="AA108" s="9">
        <v>0</v>
      </c>
      <c r="AB108" s="9">
        <v>87277.67704845019</v>
      </c>
      <c r="AC108" s="9">
        <v>0</v>
      </c>
      <c r="AD108" s="9">
        <v>0</v>
      </c>
      <c r="AE108" s="9">
        <v>0</v>
      </c>
      <c r="AF108" s="9">
        <v>0</v>
      </c>
      <c r="AG108" s="9">
        <v>0</v>
      </c>
      <c r="AH108" s="9">
        <v>0</v>
      </c>
      <c r="AI108" s="9">
        <v>0</v>
      </c>
      <c r="AJ108" s="9">
        <v>0</v>
      </c>
      <c r="AK108" s="9">
        <f t="shared" si="12"/>
        <v>3874500</v>
      </c>
      <c r="AL108" s="20">
        <v>2023</v>
      </c>
    </row>
    <row r="109" spans="2:38" ht="45.75" customHeight="1" x14ac:dyDescent="0.25">
      <c r="B109" s="18">
        <v>102</v>
      </c>
      <c r="C109" s="18" t="s">
        <v>174</v>
      </c>
      <c r="D109" s="18" t="s">
        <v>91</v>
      </c>
      <c r="E109" s="25" t="s">
        <v>397</v>
      </c>
      <c r="F109" s="18" t="s">
        <v>292</v>
      </c>
      <c r="G109" s="25">
        <v>100</v>
      </c>
      <c r="H109" s="18">
        <v>306</v>
      </c>
      <c r="I109" s="18" t="s">
        <v>33</v>
      </c>
      <c r="J109" s="18">
        <v>70</v>
      </c>
      <c r="K109" s="21">
        <v>15</v>
      </c>
      <c r="L109" s="19" t="s">
        <v>28</v>
      </c>
      <c r="M109" s="9">
        <v>4150000</v>
      </c>
      <c r="N109" s="9">
        <v>4150000</v>
      </c>
      <c r="O109" s="9">
        <v>0</v>
      </c>
      <c r="P109" s="9">
        <v>0</v>
      </c>
      <c r="Q109" s="9">
        <v>0</v>
      </c>
      <c r="R109" s="9">
        <v>0</v>
      </c>
      <c r="S109" s="9">
        <v>4056516.3608849999</v>
      </c>
      <c r="T109" s="9">
        <v>4056516.3608849999</v>
      </c>
      <c r="U109" s="9">
        <v>0</v>
      </c>
      <c r="V109" s="9">
        <v>0</v>
      </c>
      <c r="W109" s="9">
        <v>0</v>
      </c>
      <c r="X109" s="9">
        <v>0</v>
      </c>
      <c r="Y109" s="9">
        <v>93483.639115000187</v>
      </c>
      <c r="Z109" s="9">
        <v>93483.639115000187</v>
      </c>
      <c r="AA109" s="9">
        <v>0</v>
      </c>
      <c r="AB109" s="9">
        <v>0</v>
      </c>
      <c r="AC109" s="9">
        <v>0</v>
      </c>
      <c r="AD109" s="9">
        <v>0</v>
      </c>
      <c r="AE109" s="9">
        <v>0</v>
      </c>
      <c r="AF109" s="9">
        <v>0</v>
      </c>
      <c r="AG109" s="9">
        <v>0</v>
      </c>
      <c r="AH109" s="9">
        <v>0</v>
      </c>
      <c r="AI109" s="9">
        <v>0</v>
      </c>
      <c r="AJ109" s="9">
        <v>0</v>
      </c>
      <c r="AK109" s="9">
        <f t="shared" si="12"/>
        <v>4150000</v>
      </c>
      <c r="AL109" s="20">
        <v>2021</v>
      </c>
    </row>
    <row r="110" spans="2:38" ht="55.5" customHeight="1" x14ac:dyDescent="0.25">
      <c r="B110" s="18">
        <v>103</v>
      </c>
      <c r="C110" s="18" t="s">
        <v>174</v>
      </c>
      <c r="D110" s="18" t="s">
        <v>91</v>
      </c>
      <c r="E110" s="18" t="s">
        <v>398</v>
      </c>
      <c r="F110" s="18" t="s">
        <v>296</v>
      </c>
      <c r="G110" s="18">
        <v>90.82</v>
      </c>
      <c r="H110" s="18">
        <v>265</v>
      </c>
      <c r="I110" s="18" t="s">
        <v>33</v>
      </c>
      <c r="J110" s="18">
        <v>60</v>
      </c>
      <c r="K110" s="21">
        <v>10</v>
      </c>
      <c r="L110" s="19" t="s">
        <v>28</v>
      </c>
      <c r="M110" s="9">
        <v>3874500</v>
      </c>
      <c r="N110" s="9">
        <v>0</v>
      </c>
      <c r="O110" s="9">
        <v>0</v>
      </c>
      <c r="P110" s="9">
        <v>3874500</v>
      </c>
      <c r="Q110" s="9">
        <v>0</v>
      </c>
      <c r="R110" s="9">
        <v>0</v>
      </c>
      <c r="S110" s="9">
        <v>3787222.3229515497</v>
      </c>
      <c r="T110" s="9">
        <v>0</v>
      </c>
      <c r="U110" s="9">
        <v>0</v>
      </c>
      <c r="V110" s="9">
        <v>3787222.3229515497</v>
      </c>
      <c r="W110" s="9">
        <v>0</v>
      </c>
      <c r="X110" s="9">
        <v>0</v>
      </c>
      <c r="Y110" s="9">
        <v>87277.67704845019</v>
      </c>
      <c r="Z110" s="9">
        <v>0</v>
      </c>
      <c r="AA110" s="9">
        <v>0</v>
      </c>
      <c r="AB110" s="9">
        <v>87277.67704845019</v>
      </c>
      <c r="AC110" s="9">
        <v>0</v>
      </c>
      <c r="AD110" s="9">
        <v>0</v>
      </c>
      <c r="AE110" s="9">
        <v>0</v>
      </c>
      <c r="AF110" s="9">
        <v>0</v>
      </c>
      <c r="AG110" s="9">
        <v>0</v>
      </c>
      <c r="AH110" s="9">
        <v>0</v>
      </c>
      <c r="AI110" s="9">
        <v>0</v>
      </c>
      <c r="AJ110" s="9">
        <v>0</v>
      </c>
      <c r="AK110" s="9">
        <f t="shared" si="12"/>
        <v>3874500</v>
      </c>
      <c r="AL110" s="20">
        <v>2023</v>
      </c>
    </row>
    <row r="111" spans="2:38" ht="55.5" customHeight="1" x14ac:dyDescent="0.25">
      <c r="B111" s="18">
        <v>104</v>
      </c>
      <c r="C111" s="18" t="s">
        <v>174</v>
      </c>
      <c r="D111" s="18" t="s">
        <v>91</v>
      </c>
      <c r="E111" s="22" t="s">
        <v>399</v>
      </c>
      <c r="F111" s="18" t="s">
        <v>292</v>
      </c>
      <c r="G111" s="22">
        <v>81</v>
      </c>
      <c r="H111" s="18">
        <v>929</v>
      </c>
      <c r="I111" s="18" t="s">
        <v>33</v>
      </c>
      <c r="J111" s="18">
        <v>70</v>
      </c>
      <c r="K111" s="21">
        <v>15</v>
      </c>
      <c r="L111" s="19" t="s">
        <v>28</v>
      </c>
      <c r="M111" s="9">
        <v>5600000</v>
      </c>
      <c r="N111" s="9">
        <v>0</v>
      </c>
      <c r="O111" s="9">
        <v>0</v>
      </c>
      <c r="P111" s="9">
        <v>0</v>
      </c>
      <c r="Q111" s="9">
        <v>0</v>
      </c>
      <c r="R111" s="9">
        <v>5600000</v>
      </c>
      <c r="S111" s="9">
        <v>5473853.40264</v>
      </c>
      <c r="T111" s="9">
        <v>0</v>
      </c>
      <c r="U111" s="9">
        <v>0</v>
      </c>
      <c r="V111" s="9">
        <v>0</v>
      </c>
      <c r="W111" s="9">
        <v>0</v>
      </c>
      <c r="X111" s="9">
        <v>5473853.40264</v>
      </c>
      <c r="Y111" s="9">
        <v>126146.59735999975</v>
      </c>
      <c r="Z111" s="9">
        <v>0</v>
      </c>
      <c r="AA111" s="9">
        <v>0</v>
      </c>
      <c r="AB111" s="9">
        <v>0</v>
      </c>
      <c r="AC111" s="9">
        <v>0</v>
      </c>
      <c r="AD111" s="9">
        <v>126146.59735999975</v>
      </c>
      <c r="AE111" s="9">
        <v>0</v>
      </c>
      <c r="AF111" s="9">
        <v>0</v>
      </c>
      <c r="AG111" s="9">
        <v>0</v>
      </c>
      <c r="AH111" s="9">
        <v>0</v>
      </c>
      <c r="AI111" s="9">
        <v>0</v>
      </c>
      <c r="AJ111" s="9">
        <v>0</v>
      </c>
      <c r="AK111" s="9">
        <f t="shared" si="12"/>
        <v>5600000</v>
      </c>
      <c r="AL111" s="20">
        <v>2025</v>
      </c>
    </row>
    <row r="112" spans="2:38" ht="55.5" customHeight="1" x14ac:dyDescent="0.25">
      <c r="B112" s="18">
        <v>105</v>
      </c>
      <c r="C112" s="18" t="s">
        <v>174</v>
      </c>
      <c r="D112" s="25" t="s">
        <v>91</v>
      </c>
      <c r="E112" s="59" t="s">
        <v>400</v>
      </c>
      <c r="F112" s="18" t="s">
        <v>292</v>
      </c>
      <c r="G112" s="25">
        <v>83</v>
      </c>
      <c r="H112" s="25">
        <v>710</v>
      </c>
      <c r="I112" s="25" t="s">
        <v>33</v>
      </c>
      <c r="J112" s="25">
        <v>70</v>
      </c>
      <c r="K112" s="35">
        <v>15</v>
      </c>
      <c r="L112" s="19" t="s">
        <v>28</v>
      </c>
      <c r="M112" s="9">
        <v>5600000</v>
      </c>
      <c r="N112" s="9">
        <v>0</v>
      </c>
      <c r="O112" s="9">
        <v>0</v>
      </c>
      <c r="P112" s="9">
        <v>0</v>
      </c>
      <c r="Q112" s="9">
        <v>0</v>
      </c>
      <c r="R112" s="54">
        <v>5600000</v>
      </c>
      <c r="S112" s="9">
        <v>5473853.40264</v>
      </c>
      <c r="T112" s="9">
        <v>0</v>
      </c>
      <c r="U112" s="9">
        <v>0</v>
      </c>
      <c r="V112" s="9">
        <v>0</v>
      </c>
      <c r="W112" s="9">
        <v>0</v>
      </c>
      <c r="X112" s="9">
        <v>5473853.40264</v>
      </c>
      <c r="Y112" s="9">
        <v>126146.59735999975</v>
      </c>
      <c r="Z112" s="9">
        <v>0</v>
      </c>
      <c r="AA112" s="9">
        <v>0</v>
      </c>
      <c r="AB112" s="9">
        <v>0</v>
      </c>
      <c r="AC112" s="9">
        <v>0</v>
      </c>
      <c r="AD112" s="9">
        <v>126146.59735999975</v>
      </c>
      <c r="AE112" s="9">
        <v>0</v>
      </c>
      <c r="AF112" s="9">
        <v>0</v>
      </c>
      <c r="AG112" s="9">
        <v>0</v>
      </c>
      <c r="AH112" s="9">
        <v>0</v>
      </c>
      <c r="AI112" s="9">
        <v>0</v>
      </c>
      <c r="AJ112" s="9">
        <v>0</v>
      </c>
      <c r="AK112" s="9">
        <f t="shared" si="12"/>
        <v>5600000</v>
      </c>
      <c r="AL112" s="20">
        <v>2025</v>
      </c>
    </row>
    <row r="113" spans="2:38" ht="45.75" customHeight="1" x14ac:dyDescent="0.25">
      <c r="B113" s="18">
        <v>106</v>
      </c>
      <c r="C113" s="18" t="s">
        <v>185</v>
      </c>
      <c r="D113" s="18" t="s">
        <v>91</v>
      </c>
      <c r="E113" s="25" t="s">
        <v>401</v>
      </c>
      <c r="F113" s="18" t="s">
        <v>296</v>
      </c>
      <c r="G113" s="25">
        <v>82</v>
      </c>
      <c r="H113" s="18">
        <v>88</v>
      </c>
      <c r="I113" s="18" t="s">
        <v>33</v>
      </c>
      <c r="J113" s="18">
        <v>60</v>
      </c>
      <c r="K113" s="21">
        <v>10</v>
      </c>
      <c r="L113" s="19" t="s">
        <v>28</v>
      </c>
      <c r="M113" s="9">
        <v>3513000</v>
      </c>
      <c r="N113" s="9">
        <v>3513000</v>
      </c>
      <c r="O113" s="9">
        <v>0</v>
      </c>
      <c r="P113" s="9">
        <v>0</v>
      </c>
      <c r="Q113" s="9">
        <v>0</v>
      </c>
      <c r="R113" s="9">
        <v>0</v>
      </c>
      <c r="S113" s="9">
        <v>3433865.5363347</v>
      </c>
      <c r="T113" s="9">
        <v>3433865.5363347</v>
      </c>
      <c r="U113" s="9">
        <v>0</v>
      </c>
      <c r="V113" s="9">
        <v>0</v>
      </c>
      <c r="W113" s="9">
        <v>0</v>
      </c>
      <c r="X113" s="9">
        <v>0</v>
      </c>
      <c r="Y113" s="9">
        <v>79134.463665300253</v>
      </c>
      <c r="Z113" s="9">
        <v>79134.463665300253</v>
      </c>
      <c r="AA113" s="9">
        <v>0</v>
      </c>
      <c r="AB113" s="9">
        <v>0</v>
      </c>
      <c r="AC113" s="9">
        <v>0</v>
      </c>
      <c r="AD113" s="9">
        <v>0</v>
      </c>
      <c r="AE113" s="9">
        <v>0</v>
      </c>
      <c r="AF113" s="9">
        <v>0</v>
      </c>
      <c r="AG113" s="9">
        <v>0</v>
      </c>
      <c r="AH113" s="9">
        <v>0</v>
      </c>
      <c r="AI113" s="9">
        <v>0</v>
      </c>
      <c r="AJ113" s="9">
        <v>0</v>
      </c>
      <c r="AK113" s="9">
        <f t="shared" si="12"/>
        <v>3513000</v>
      </c>
      <c r="AL113" s="20">
        <v>2021</v>
      </c>
    </row>
    <row r="114" spans="2:38" ht="55.5" customHeight="1" x14ac:dyDescent="0.25">
      <c r="B114" s="18">
        <v>107</v>
      </c>
      <c r="C114" s="18" t="s">
        <v>185</v>
      </c>
      <c r="D114" s="18" t="s">
        <v>91</v>
      </c>
      <c r="E114" s="25" t="s">
        <v>402</v>
      </c>
      <c r="F114" s="18" t="s">
        <v>296</v>
      </c>
      <c r="G114" s="25">
        <v>82.5</v>
      </c>
      <c r="H114" s="18">
        <v>79</v>
      </c>
      <c r="I114" s="18" t="s">
        <v>33</v>
      </c>
      <c r="J114" s="18">
        <v>60</v>
      </c>
      <c r="K114" s="21">
        <v>10</v>
      </c>
      <c r="L114" s="19" t="s">
        <v>28</v>
      </c>
      <c r="M114" s="9">
        <v>3513000</v>
      </c>
      <c r="N114" s="9">
        <v>3513000</v>
      </c>
      <c r="O114" s="9">
        <v>0</v>
      </c>
      <c r="P114" s="9">
        <v>0</v>
      </c>
      <c r="Q114" s="9">
        <v>0</v>
      </c>
      <c r="R114" s="9">
        <v>0</v>
      </c>
      <c r="S114" s="9">
        <v>3433865.5363347</v>
      </c>
      <c r="T114" s="9">
        <v>3433865.5363347</v>
      </c>
      <c r="U114" s="9">
        <v>0</v>
      </c>
      <c r="V114" s="9">
        <v>0</v>
      </c>
      <c r="W114" s="9">
        <v>0</v>
      </c>
      <c r="X114" s="9">
        <v>0</v>
      </c>
      <c r="Y114" s="9">
        <v>79134.463665300253</v>
      </c>
      <c r="Z114" s="9">
        <v>79134.463665300253</v>
      </c>
      <c r="AA114" s="9">
        <v>0</v>
      </c>
      <c r="AB114" s="9">
        <v>0</v>
      </c>
      <c r="AC114" s="9">
        <v>0</v>
      </c>
      <c r="AD114" s="9">
        <v>0</v>
      </c>
      <c r="AE114" s="9">
        <v>0</v>
      </c>
      <c r="AF114" s="9">
        <v>0</v>
      </c>
      <c r="AG114" s="9">
        <v>0</v>
      </c>
      <c r="AH114" s="9">
        <v>0</v>
      </c>
      <c r="AI114" s="9">
        <v>0</v>
      </c>
      <c r="AJ114" s="9">
        <v>0</v>
      </c>
      <c r="AK114" s="9">
        <f t="shared" si="12"/>
        <v>3513000</v>
      </c>
      <c r="AL114" s="20">
        <v>2021</v>
      </c>
    </row>
    <row r="115" spans="2:38" ht="53.25" customHeight="1" x14ac:dyDescent="0.25">
      <c r="B115" s="18">
        <v>108</v>
      </c>
      <c r="C115" s="18" t="s">
        <v>185</v>
      </c>
      <c r="D115" s="18" t="s">
        <v>58</v>
      </c>
      <c r="E115" s="25" t="s">
        <v>403</v>
      </c>
      <c r="F115" s="18" t="s">
        <v>292</v>
      </c>
      <c r="G115" s="25">
        <v>82</v>
      </c>
      <c r="H115" s="18">
        <v>761</v>
      </c>
      <c r="I115" s="18" t="s">
        <v>33</v>
      </c>
      <c r="J115" s="18">
        <v>200</v>
      </c>
      <c r="K115" s="18">
        <v>37</v>
      </c>
      <c r="L115" s="19" t="s">
        <v>28</v>
      </c>
      <c r="M115" s="9">
        <v>9279000</v>
      </c>
      <c r="N115" s="9">
        <v>9279000</v>
      </c>
      <c r="O115" s="9">
        <v>0</v>
      </c>
      <c r="P115" s="9">
        <v>0</v>
      </c>
      <c r="Q115" s="9">
        <v>0</v>
      </c>
      <c r="R115" s="9">
        <v>0</v>
      </c>
      <c r="S115" s="9">
        <v>9069979.5934101008</v>
      </c>
      <c r="T115" s="9">
        <v>9069979.5934101008</v>
      </c>
      <c r="U115" s="9">
        <v>0</v>
      </c>
      <c r="V115" s="9">
        <v>0</v>
      </c>
      <c r="W115" s="9">
        <v>0</v>
      </c>
      <c r="X115" s="9">
        <v>0</v>
      </c>
      <c r="Y115" s="9">
        <v>209020.40658989974</v>
      </c>
      <c r="Z115" s="9">
        <v>209020.40658989974</v>
      </c>
      <c r="AA115" s="9">
        <v>0</v>
      </c>
      <c r="AB115" s="9">
        <v>0</v>
      </c>
      <c r="AC115" s="9">
        <v>0</v>
      </c>
      <c r="AD115" s="9">
        <v>0</v>
      </c>
      <c r="AE115" s="9">
        <v>0</v>
      </c>
      <c r="AF115" s="9">
        <v>0</v>
      </c>
      <c r="AG115" s="9">
        <v>0</v>
      </c>
      <c r="AH115" s="9">
        <v>0</v>
      </c>
      <c r="AI115" s="9">
        <v>0</v>
      </c>
      <c r="AJ115" s="9">
        <v>0</v>
      </c>
      <c r="AK115" s="9">
        <f t="shared" si="12"/>
        <v>9279000</v>
      </c>
      <c r="AL115" s="20">
        <v>2021</v>
      </c>
    </row>
    <row r="116" spans="2:38" ht="56.25" customHeight="1" x14ac:dyDescent="0.25">
      <c r="B116" s="18">
        <v>109</v>
      </c>
      <c r="C116" s="18" t="s">
        <v>191</v>
      </c>
      <c r="D116" s="25" t="s">
        <v>58</v>
      </c>
      <c r="E116" s="18" t="s">
        <v>404</v>
      </c>
      <c r="F116" s="18" t="s">
        <v>292</v>
      </c>
      <c r="G116" s="18">
        <v>90</v>
      </c>
      <c r="H116" s="18">
        <v>2254</v>
      </c>
      <c r="I116" s="18" t="s">
        <v>33</v>
      </c>
      <c r="J116" s="18">
        <v>350</v>
      </c>
      <c r="K116" s="18">
        <v>65</v>
      </c>
      <c r="L116" s="19" t="s">
        <v>28</v>
      </c>
      <c r="M116" s="9">
        <v>21000000</v>
      </c>
      <c r="N116" s="9">
        <v>21000000</v>
      </c>
      <c r="O116" s="9">
        <v>0</v>
      </c>
      <c r="P116" s="9">
        <v>0</v>
      </c>
      <c r="Q116" s="9">
        <v>0</v>
      </c>
      <c r="R116" s="9">
        <v>0</v>
      </c>
      <c r="S116" s="9">
        <v>20526950.2599</v>
      </c>
      <c r="T116" s="9">
        <v>20526950.2599</v>
      </c>
      <c r="U116" s="9">
        <v>0</v>
      </c>
      <c r="V116" s="9">
        <v>0</v>
      </c>
      <c r="W116" s="9">
        <v>0</v>
      </c>
      <c r="X116" s="9">
        <v>0</v>
      </c>
      <c r="Y116" s="9">
        <v>473049.74009999936</v>
      </c>
      <c r="Z116" s="9">
        <v>473049.74009999936</v>
      </c>
      <c r="AA116" s="9">
        <v>0</v>
      </c>
      <c r="AB116" s="9">
        <v>0</v>
      </c>
      <c r="AC116" s="9">
        <v>0</v>
      </c>
      <c r="AD116" s="9">
        <v>0</v>
      </c>
      <c r="AE116" s="9">
        <v>0</v>
      </c>
      <c r="AF116" s="9">
        <v>0</v>
      </c>
      <c r="AG116" s="9">
        <v>0</v>
      </c>
      <c r="AH116" s="9">
        <v>0</v>
      </c>
      <c r="AI116" s="9">
        <v>0</v>
      </c>
      <c r="AJ116" s="9">
        <v>0</v>
      </c>
      <c r="AK116" s="9">
        <f t="shared" si="12"/>
        <v>21000000</v>
      </c>
      <c r="AL116" s="20">
        <v>2021</v>
      </c>
    </row>
    <row r="117" spans="2:38" ht="45.75" customHeight="1" x14ac:dyDescent="0.25">
      <c r="B117" s="18">
        <v>110</v>
      </c>
      <c r="C117" s="18" t="s">
        <v>191</v>
      </c>
      <c r="D117" s="18" t="s">
        <v>91</v>
      </c>
      <c r="E117" s="25" t="s">
        <v>405</v>
      </c>
      <c r="F117" s="18" t="s">
        <v>296</v>
      </c>
      <c r="G117" s="25">
        <v>84</v>
      </c>
      <c r="H117" s="18">
        <v>349</v>
      </c>
      <c r="I117" s="18" t="s">
        <v>33</v>
      </c>
      <c r="J117" s="18">
        <v>60</v>
      </c>
      <c r="K117" s="21">
        <v>10</v>
      </c>
      <c r="L117" s="19" t="s">
        <v>28</v>
      </c>
      <c r="M117" s="9">
        <v>3669500</v>
      </c>
      <c r="N117" s="9">
        <v>0</v>
      </c>
      <c r="O117" s="9">
        <v>0</v>
      </c>
      <c r="P117" s="9">
        <f>M117</f>
        <v>3669500</v>
      </c>
      <c r="Q117" s="9">
        <v>0</v>
      </c>
      <c r="R117" s="9">
        <v>0</v>
      </c>
      <c r="S117" s="9">
        <f>V117</f>
        <v>3586840.1894620499</v>
      </c>
      <c r="T117" s="9">
        <v>0</v>
      </c>
      <c r="U117" s="9">
        <v>0</v>
      </c>
      <c r="V117" s="19">
        <f t="shared" si="15"/>
        <v>3586840.1894620499</v>
      </c>
      <c r="W117" s="9">
        <v>0</v>
      </c>
      <c r="X117" s="9">
        <v>0</v>
      </c>
      <c r="Y117" s="9">
        <f>AB117</f>
        <v>82659.810537950136</v>
      </c>
      <c r="Z117" s="9">
        <v>0</v>
      </c>
      <c r="AA117" s="9">
        <v>0</v>
      </c>
      <c r="AB117" s="9">
        <f>P117-V117</f>
        <v>82659.810537950136</v>
      </c>
      <c r="AC117" s="9">
        <v>0</v>
      </c>
      <c r="AD117" s="9">
        <v>0</v>
      </c>
      <c r="AE117" s="9">
        <v>0</v>
      </c>
      <c r="AF117" s="9">
        <v>0</v>
      </c>
      <c r="AG117" s="9">
        <v>0</v>
      </c>
      <c r="AH117" s="9">
        <v>0</v>
      </c>
      <c r="AI117" s="9">
        <v>0</v>
      </c>
      <c r="AJ117" s="9">
        <v>0</v>
      </c>
      <c r="AK117" s="9">
        <f t="shared" si="12"/>
        <v>3669500</v>
      </c>
      <c r="AL117" s="36">
        <v>2023</v>
      </c>
    </row>
    <row r="118" spans="2:38" ht="56.25" customHeight="1" x14ac:dyDescent="0.25">
      <c r="B118" s="18">
        <v>111</v>
      </c>
      <c r="C118" s="18" t="s">
        <v>191</v>
      </c>
      <c r="D118" s="18" t="s">
        <v>91</v>
      </c>
      <c r="E118" s="18" t="s">
        <v>406</v>
      </c>
      <c r="F118" s="18" t="s">
        <v>296</v>
      </c>
      <c r="G118" s="18">
        <v>90</v>
      </c>
      <c r="H118" s="18">
        <v>180</v>
      </c>
      <c r="I118" s="18" t="s">
        <v>33</v>
      </c>
      <c r="J118" s="18">
        <v>60</v>
      </c>
      <c r="K118" s="21">
        <v>10</v>
      </c>
      <c r="L118" s="19" t="s">
        <v>28</v>
      </c>
      <c r="M118" s="9">
        <v>3426300</v>
      </c>
      <c r="N118" s="9">
        <v>0</v>
      </c>
      <c r="O118" s="9">
        <v>3426300</v>
      </c>
      <c r="P118" s="9">
        <v>0</v>
      </c>
      <c r="Q118" s="9">
        <v>0</v>
      </c>
      <c r="R118" s="9">
        <v>0</v>
      </c>
      <c r="S118" s="9">
        <v>3349118.5559759703</v>
      </c>
      <c r="T118" s="9">
        <v>0</v>
      </c>
      <c r="U118" s="9">
        <v>3349118.5559759703</v>
      </c>
      <c r="V118" s="9">
        <v>0</v>
      </c>
      <c r="W118" s="9">
        <v>0</v>
      </c>
      <c r="X118" s="9">
        <v>0</v>
      </c>
      <c r="Y118" s="9">
        <v>77181.444024030046</v>
      </c>
      <c r="Z118" s="9">
        <v>0</v>
      </c>
      <c r="AA118" s="9">
        <v>77181.444024030046</v>
      </c>
      <c r="AB118" s="9">
        <v>0</v>
      </c>
      <c r="AC118" s="9">
        <v>0</v>
      </c>
      <c r="AD118" s="9">
        <v>0</v>
      </c>
      <c r="AE118" s="9">
        <v>0</v>
      </c>
      <c r="AF118" s="9">
        <v>0</v>
      </c>
      <c r="AG118" s="9">
        <v>0</v>
      </c>
      <c r="AH118" s="9">
        <v>0</v>
      </c>
      <c r="AI118" s="9">
        <v>0</v>
      </c>
      <c r="AJ118" s="9">
        <v>0</v>
      </c>
      <c r="AK118" s="9">
        <f t="shared" si="12"/>
        <v>3426300.0000000005</v>
      </c>
      <c r="AL118" s="20">
        <v>2022</v>
      </c>
    </row>
    <row r="119" spans="2:38" ht="45.75" customHeight="1" x14ac:dyDescent="0.25">
      <c r="B119" s="18">
        <v>112</v>
      </c>
      <c r="C119" s="18" t="s">
        <v>191</v>
      </c>
      <c r="D119" s="18" t="s">
        <v>91</v>
      </c>
      <c r="E119" s="25" t="s">
        <v>407</v>
      </c>
      <c r="F119" s="18" t="s">
        <v>292</v>
      </c>
      <c r="G119" s="25">
        <v>95</v>
      </c>
      <c r="H119" s="18">
        <v>546</v>
      </c>
      <c r="I119" s="18" t="s">
        <v>33</v>
      </c>
      <c r="J119" s="18">
        <v>70</v>
      </c>
      <c r="K119" s="21">
        <v>15</v>
      </c>
      <c r="L119" s="19" t="s">
        <v>28</v>
      </c>
      <c r="M119" s="54">
        <f t="shared" ref="M119:M182" si="16">N119+O119+P119+Q119+R119</f>
        <v>5600000</v>
      </c>
      <c r="N119" s="9">
        <v>0</v>
      </c>
      <c r="O119" s="9">
        <v>0</v>
      </c>
      <c r="P119" s="9">
        <v>0</v>
      </c>
      <c r="Q119" s="9">
        <v>0</v>
      </c>
      <c r="R119" s="54">
        <v>5600000</v>
      </c>
      <c r="S119" s="9">
        <v>5473853.40264</v>
      </c>
      <c r="T119" s="9">
        <v>0</v>
      </c>
      <c r="U119" s="9">
        <v>0</v>
      </c>
      <c r="V119" s="9">
        <v>0</v>
      </c>
      <c r="W119" s="9">
        <v>0</v>
      </c>
      <c r="X119" s="9">
        <v>5473853.40264</v>
      </c>
      <c r="Y119" s="9">
        <v>126146.59735999975</v>
      </c>
      <c r="Z119" s="9">
        <v>0</v>
      </c>
      <c r="AA119" s="9">
        <v>0</v>
      </c>
      <c r="AB119" s="9">
        <v>0</v>
      </c>
      <c r="AC119" s="9">
        <v>0</v>
      </c>
      <c r="AD119" s="9">
        <v>126146.59735999975</v>
      </c>
      <c r="AE119" s="9">
        <v>0</v>
      </c>
      <c r="AF119" s="9">
        <v>0</v>
      </c>
      <c r="AG119" s="9">
        <v>0</v>
      </c>
      <c r="AH119" s="9">
        <v>0</v>
      </c>
      <c r="AI119" s="9">
        <v>0</v>
      </c>
      <c r="AJ119" s="9">
        <v>0</v>
      </c>
      <c r="AK119" s="9">
        <f>S119+Y119+AE119</f>
        <v>5600000</v>
      </c>
      <c r="AL119" s="20">
        <v>2025</v>
      </c>
    </row>
    <row r="120" spans="2:38" ht="45.75" customHeight="1" x14ac:dyDescent="0.25">
      <c r="B120" s="18">
        <v>113</v>
      </c>
      <c r="C120" s="18" t="s">
        <v>191</v>
      </c>
      <c r="D120" s="18" t="s">
        <v>91</v>
      </c>
      <c r="E120" s="25" t="s">
        <v>408</v>
      </c>
      <c r="F120" s="18" t="s">
        <v>296</v>
      </c>
      <c r="G120" s="25">
        <v>95</v>
      </c>
      <c r="H120" s="18">
        <v>325</v>
      </c>
      <c r="I120" s="18" t="s">
        <v>33</v>
      </c>
      <c r="J120" s="18">
        <v>60</v>
      </c>
      <c r="K120" s="21">
        <v>10</v>
      </c>
      <c r="L120" s="19" t="s">
        <v>28</v>
      </c>
      <c r="M120" s="54">
        <f t="shared" si="16"/>
        <v>4300000</v>
      </c>
      <c r="N120" s="9">
        <v>0</v>
      </c>
      <c r="O120" s="9">
        <v>0</v>
      </c>
      <c r="P120" s="9">
        <v>0</v>
      </c>
      <c r="Q120" s="9">
        <v>0</v>
      </c>
      <c r="R120" s="54">
        <v>4300000</v>
      </c>
      <c r="S120" s="9">
        <f>X120</f>
        <v>4203137.4800000004</v>
      </c>
      <c r="T120" s="9">
        <v>0</v>
      </c>
      <c r="U120" s="9">
        <v>0</v>
      </c>
      <c r="V120" s="9">
        <v>0</v>
      </c>
      <c r="W120" s="9">
        <v>0</v>
      </c>
      <c r="X120" s="9">
        <v>4203137.4800000004</v>
      </c>
      <c r="Y120" s="9">
        <f>AD120</f>
        <v>96862.519999999553</v>
      </c>
      <c r="Z120" s="9">
        <v>0</v>
      </c>
      <c r="AA120" s="9">
        <v>0</v>
      </c>
      <c r="AB120" s="9">
        <v>0</v>
      </c>
      <c r="AC120" s="9">
        <v>0</v>
      </c>
      <c r="AD120" s="9">
        <f>R120-X120</f>
        <v>96862.519999999553</v>
      </c>
      <c r="AE120" s="9">
        <v>0</v>
      </c>
      <c r="AF120" s="9">
        <v>0</v>
      </c>
      <c r="AG120" s="9">
        <v>0</v>
      </c>
      <c r="AH120" s="9">
        <v>0</v>
      </c>
      <c r="AI120" s="9">
        <v>0</v>
      </c>
      <c r="AJ120" s="9">
        <v>0</v>
      </c>
      <c r="AK120" s="9">
        <f t="shared" si="12"/>
        <v>4300000</v>
      </c>
      <c r="AL120" s="20">
        <v>2025</v>
      </c>
    </row>
    <row r="121" spans="2:38" s="34" customFormat="1" ht="45.75" customHeight="1" x14ac:dyDescent="0.25">
      <c r="B121" s="18">
        <v>114</v>
      </c>
      <c r="C121" s="18" t="s">
        <v>191</v>
      </c>
      <c r="D121" s="18" t="s">
        <v>91</v>
      </c>
      <c r="E121" s="25" t="s">
        <v>409</v>
      </c>
      <c r="F121" s="18" t="s">
        <v>292</v>
      </c>
      <c r="G121" s="25">
        <v>90</v>
      </c>
      <c r="H121" s="18">
        <v>854</v>
      </c>
      <c r="I121" s="18" t="s">
        <v>33</v>
      </c>
      <c r="J121" s="18">
        <v>70</v>
      </c>
      <c r="K121" s="21">
        <v>15</v>
      </c>
      <c r="L121" s="19" t="s">
        <v>28</v>
      </c>
      <c r="M121" s="9">
        <f t="shared" si="16"/>
        <v>4169900</v>
      </c>
      <c r="N121" s="9">
        <v>0</v>
      </c>
      <c r="O121" s="9">
        <v>0</v>
      </c>
      <c r="P121" s="9">
        <v>0</v>
      </c>
      <c r="Q121" s="54">
        <v>4169900</v>
      </c>
      <c r="R121" s="9">
        <v>0</v>
      </c>
      <c r="S121" s="9">
        <f>T121+U121+V121+W121+X121</f>
        <v>4075968.2116393414</v>
      </c>
      <c r="T121" s="9">
        <v>0</v>
      </c>
      <c r="U121" s="9">
        <v>0</v>
      </c>
      <c r="V121" s="9">
        <v>0</v>
      </c>
      <c r="W121" s="9">
        <f>Q121*97.7473851085%</f>
        <v>4075968.2116393414</v>
      </c>
      <c r="X121" s="9">
        <v>0</v>
      </c>
      <c r="Y121" s="9">
        <f>Z121+AA121+AB121+AC121+AD121</f>
        <v>93931.788360658567</v>
      </c>
      <c r="Z121" s="9">
        <v>0</v>
      </c>
      <c r="AA121" s="9">
        <v>0</v>
      </c>
      <c r="AB121" s="9">
        <v>0</v>
      </c>
      <c r="AC121" s="9">
        <f>Q121-W121</f>
        <v>93931.788360658567</v>
      </c>
      <c r="AD121" s="9">
        <v>0</v>
      </c>
      <c r="AE121" s="9">
        <v>0</v>
      </c>
      <c r="AF121" s="9">
        <v>0</v>
      </c>
      <c r="AG121" s="9">
        <v>0</v>
      </c>
      <c r="AH121" s="9">
        <v>0</v>
      </c>
      <c r="AI121" s="9">
        <v>0</v>
      </c>
      <c r="AJ121" s="9">
        <v>0</v>
      </c>
      <c r="AK121" s="9">
        <f t="shared" si="12"/>
        <v>4169900</v>
      </c>
      <c r="AL121" s="20">
        <v>2024</v>
      </c>
    </row>
    <row r="122" spans="2:38" ht="45.75" customHeight="1" x14ac:dyDescent="0.25">
      <c r="B122" s="18">
        <v>115</v>
      </c>
      <c r="C122" s="18" t="s">
        <v>191</v>
      </c>
      <c r="D122" s="18" t="s">
        <v>91</v>
      </c>
      <c r="E122" s="18" t="s">
        <v>410</v>
      </c>
      <c r="F122" s="18" t="s">
        <v>296</v>
      </c>
      <c r="G122" s="18">
        <v>100</v>
      </c>
      <c r="H122" s="18">
        <v>210</v>
      </c>
      <c r="I122" s="18" t="s">
        <v>33</v>
      </c>
      <c r="J122" s="18">
        <v>60</v>
      </c>
      <c r="K122" s="21">
        <v>10</v>
      </c>
      <c r="L122" s="19" t="s">
        <v>28</v>
      </c>
      <c r="M122" s="9">
        <v>3513000</v>
      </c>
      <c r="N122" s="9">
        <v>3513000</v>
      </c>
      <c r="O122" s="9">
        <v>0</v>
      </c>
      <c r="P122" s="9">
        <v>0</v>
      </c>
      <c r="Q122" s="9">
        <v>0</v>
      </c>
      <c r="R122" s="9">
        <v>0</v>
      </c>
      <c r="S122" s="9">
        <v>3433865.5363347</v>
      </c>
      <c r="T122" s="9">
        <v>3433865.5363347</v>
      </c>
      <c r="U122" s="9">
        <v>0</v>
      </c>
      <c r="V122" s="9">
        <v>0</v>
      </c>
      <c r="W122" s="9">
        <v>0</v>
      </c>
      <c r="X122" s="9">
        <v>0</v>
      </c>
      <c r="Y122" s="9">
        <v>79134.463665300253</v>
      </c>
      <c r="Z122" s="9">
        <v>79134.463665300253</v>
      </c>
      <c r="AA122" s="9">
        <v>0</v>
      </c>
      <c r="AB122" s="9">
        <v>0</v>
      </c>
      <c r="AC122" s="9">
        <v>0</v>
      </c>
      <c r="AD122" s="9">
        <v>0</v>
      </c>
      <c r="AE122" s="9">
        <v>0</v>
      </c>
      <c r="AF122" s="9">
        <v>0</v>
      </c>
      <c r="AG122" s="9">
        <v>0</v>
      </c>
      <c r="AH122" s="9">
        <v>0</v>
      </c>
      <c r="AI122" s="9">
        <v>0</v>
      </c>
      <c r="AJ122" s="9">
        <v>0</v>
      </c>
      <c r="AK122" s="9">
        <f t="shared" si="12"/>
        <v>3513000</v>
      </c>
      <c r="AL122" s="20">
        <v>2021</v>
      </c>
    </row>
    <row r="123" spans="2:38" ht="45.75" customHeight="1" x14ac:dyDescent="0.25">
      <c r="B123" s="18">
        <v>116</v>
      </c>
      <c r="C123" s="18" t="s">
        <v>191</v>
      </c>
      <c r="D123" s="18" t="s">
        <v>91</v>
      </c>
      <c r="E123" s="22" t="s">
        <v>411</v>
      </c>
      <c r="F123" s="18" t="s">
        <v>292</v>
      </c>
      <c r="G123" s="22">
        <v>95</v>
      </c>
      <c r="H123" s="18">
        <v>629</v>
      </c>
      <c r="I123" s="18" t="s">
        <v>33</v>
      </c>
      <c r="J123" s="18">
        <v>70</v>
      </c>
      <c r="K123" s="21">
        <v>15</v>
      </c>
      <c r="L123" s="19" t="s">
        <v>28</v>
      </c>
      <c r="M123" s="9">
        <v>5600000</v>
      </c>
      <c r="N123" s="9">
        <v>0</v>
      </c>
      <c r="O123" s="9">
        <v>0</v>
      </c>
      <c r="P123" s="9">
        <v>0</v>
      </c>
      <c r="Q123" s="9">
        <v>0</v>
      </c>
      <c r="R123" s="9">
        <v>5600000</v>
      </c>
      <c r="S123" s="9">
        <v>5473853.40264</v>
      </c>
      <c r="T123" s="9">
        <v>0</v>
      </c>
      <c r="U123" s="9">
        <v>0</v>
      </c>
      <c r="V123" s="9">
        <v>0</v>
      </c>
      <c r="W123" s="9">
        <v>0</v>
      </c>
      <c r="X123" s="9">
        <v>5473853.40264</v>
      </c>
      <c r="Y123" s="9">
        <v>126146.59735999975</v>
      </c>
      <c r="Z123" s="9">
        <v>0</v>
      </c>
      <c r="AA123" s="9">
        <v>0</v>
      </c>
      <c r="AB123" s="9">
        <v>0</v>
      </c>
      <c r="AC123" s="9">
        <v>0</v>
      </c>
      <c r="AD123" s="9">
        <v>126146.59735999975</v>
      </c>
      <c r="AE123" s="9">
        <v>0</v>
      </c>
      <c r="AF123" s="9">
        <v>0</v>
      </c>
      <c r="AG123" s="9">
        <v>0</v>
      </c>
      <c r="AH123" s="9">
        <v>0</v>
      </c>
      <c r="AI123" s="9">
        <v>0</v>
      </c>
      <c r="AJ123" s="9">
        <v>0</v>
      </c>
      <c r="AK123" s="9">
        <f t="shared" si="12"/>
        <v>5600000</v>
      </c>
      <c r="AL123" s="20">
        <v>2025</v>
      </c>
    </row>
    <row r="124" spans="2:38" ht="45.75" customHeight="1" x14ac:dyDescent="0.25">
      <c r="B124" s="18">
        <v>117</v>
      </c>
      <c r="C124" s="18" t="s">
        <v>207</v>
      </c>
      <c r="D124" s="18" t="s">
        <v>91</v>
      </c>
      <c r="E124" s="18" t="s">
        <v>412</v>
      </c>
      <c r="F124" s="18" t="s">
        <v>296</v>
      </c>
      <c r="G124" s="18">
        <v>81</v>
      </c>
      <c r="H124" s="18">
        <v>115</v>
      </c>
      <c r="I124" s="18" t="s">
        <v>33</v>
      </c>
      <c r="J124" s="18">
        <v>60</v>
      </c>
      <c r="K124" s="21">
        <v>10</v>
      </c>
      <c r="L124" s="19" t="s">
        <v>28</v>
      </c>
      <c r="M124" s="9">
        <v>3426300</v>
      </c>
      <c r="N124" s="9">
        <v>0</v>
      </c>
      <c r="O124" s="9">
        <v>3426300</v>
      </c>
      <c r="P124" s="9">
        <v>0</v>
      </c>
      <c r="Q124" s="9">
        <v>0</v>
      </c>
      <c r="R124" s="9">
        <v>0</v>
      </c>
      <c r="S124" s="9">
        <v>3349118.5559759703</v>
      </c>
      <c r="T124" s="9">
        <v>0</v>
      </c>
      <c r="U124" s="9">
        <v>3349118.5559759703</v>
      </c>
      <c r="V124" s="9">
        <v>0</v>
      </c>
      <c r="W124" s="9">
        <v>0</v>
      </c>
      <c r="X124" s="9">
        <v>0</v>
      </c>
      <c r="Y124" s="9">
        <v>77181.444024030046</v>
      </c>
      <c r="Z124" s="9">
        <v>0</v>
      </c>
      <c r="AA124" s="9">
        <v>77181.444024030046</v>
      </c>
      <c r="AB124" s="9">
        <v>0</v>
      </c>
      <c r="AC124" s="9">
        <v>0</v>
      </c>
      <c r="AD124" s="9">
        <v>0</v>
      </c>
      <c r="AE124" s="9">
        <v>0</v>
      </c>
      <c r="AF124" s="9">
        <v>0</v>
      </c>
      <c r="AG124" s="9">
        <v>0</v>
      </c>
      <c r="AH124" s="9">
        <v>0</v>
      </c>
      <c r="AI124" s="9">
        <v>0</v>
      </c>
      <c r="AJ124" s="9">
        <v>0</v>
      </c>
      <c r="AK124" s="9">
        <f t="shared" si="12"/>
        <v>3426300.0000000005</v>
      </c>
      <c r="AL124" s="20">
        <v>2022</v>
      </c>
    </row>
    <row r="125" spans="2:38" ht="45.75" customHeight="1" x14ac:dyDescent="0.25">
      <c r="B125" s="18">
        <v>118</v>
      </c>
      <c r="C125" s="18" t="s">
        <v>207</v>
      </c>
      <c r="D125" s="18" t="s">
        <v>91</v>
      </c>
      <c r="E125" s="18" t="s">
        <v>413</v>
      </c>
      <c r="F125" s="18" t="s">
        <v>296</v>
      </c>
      <c r="G125" s="18">
        <v>81</v>
      </c>
      <c r="H125" s="18">
        <v>137</v>
      </c>
      <c r="I125" s="18" t="s">
        <v>33</v>
      </c>
      <c r="J125" s="18">
        <v>60</v>
      </c>
      <c r="K125" s="21">
        <v>10</v>
      </c>
      <c r="L125" s="19" t="s">
        <v>28</v>
      </c>
      <c r="M125" s="9">
        <v>3426300</v>
      </c>
      <c r="N125" s="9">
        <v>0</v>
      </c>
      <c r="O125" s="9">
        <v>3426300</v>
      </c>
      <c r="P125" s="9">
        <v>0</v>
      </c>
      <c r="Q125" s="9">
        <v>0</v>
      </c>
      <c r="R125" s="9">
        <v>0</v>
      </c>
      <c r="S125" s="9">
        <v>3349118.5559759703</v>
      </c>
      <c r="T125" s="9">
        <v>0</v>
      </c>
      <c r="U125" s="9">
        <v>3349118.5559759703</v>
      </c>
      <c r="V125" s="9">
        <v>0</v>
      </c>
      <c r="W125" s="9">
        <v>0</v>
      </c>
      <c r="X125" s="9">
        <v>0</v>
      </c>
      <c r="Y125" s="9">
        <v>77181.444024030046</v>
      </c>
      <c r="Z125" s="9">
        <v>0</v>
      </c>
      <c r="AA125" s="9">
        <v>77181.444024030046</v>
      </c>
      <c r="AB125" s="9">
        <v>0</v>
      </c>
      <c r="AC125" s="9">
        <v>0</v>
      </c>
      <c r="AD125" s="9">
        <v>0</v>
      </c>
      <c r="AE125" s="9">
        <v>0</v>
      </c>
      <c r="AF125" s="9">
        <v>0</v>
      </c>
      <c r="AG125" s="9">
        <v>0</v>
      </c>
      <c r="AH125" s="9">
        <v>0</v>
      </c>
      <c r="AI125" s="9">
        <v>0</v>
      </c>
      <c r="AJ125" s="9">
        <v>0</v>
      </c>
      <c r="AK125" s="9">
        <f t="shared" si="12"/>
        <v>3426300.0000000005</v>
      </c>
      <c r="AL125" s="20">
        <v>2022</v>
      </c>
    </row>
    <row r="126" spans="2:38" ht="45.75" customHeight="1" x14ac:dyDescent="0.25">
      <c r="B126" s="18">
        <v>119</v>
      </c>
      <c r="C126" s="18" t="s">
        <v>207</v>
      </c>
      <c r="D126" s="18" t="s">
        <v>91</v>
      </c>
      <c r="E126" s="18" t="s">
        <v>414</v>
      </c>
      <c r="F126" s="18" t="s">
        <v>292</v>
      </c>
      <c r="G126" s="18">
        <v>81</v>
      </c>
      <c r="H126" s="18">
        <v>416</v>
      </c>
      <c r="I126" s="18" t="s">
        <v>33</v>
      </c>
      <c r="J126" s="18">
        <v>70</v>
      </c>
      <c r="K126" s="21">
        <v>15</v>
      </c>
      <c r="L126" s="19" t="s">
        <v>28</v>
      </c>
      <c r="M126" s="9">
        <v>4602000</v>
      </c>
      <c r="N126" s="9">
        <v>0</v>
      </c>
      <c r="O126" s="9">
        <v>0</v>
      </c>
      <c r="P126" s="9">
        <v>4602000</v>
      </c>
      <c r="Q126" s="9">
        <v>0</v>
      </c>
      <c r="R126" s="9">
        <v>0</v>
      </c>
      <c r="S126" s="9">
        <v>4498334.5283837998</v>
      </c>
      <c r="T126" s="9">
        <v>0</v>
      </c>
      <c r="U126" s="9">
        <v>0</v>
      </c>
      <c r="V126" s="9">
        <v>4498334.5283837998</v>
      </c>
      <c r="W126" s="9">
        <v>0</v>
      </c>
      <c r="X126" s="9">
        <v>0</v>
      </c>
      <c r="Y126" s="9">
        <v>103665.4716162002</v>
      </c>
      <c r="Z126" s="9">
        <v>0</v>
      </c>
      <c r="AA126" s="9">
        <v>0</v>
      </c>
      <c r="AB126" s="9">
        <v>103665.4716162002</v>
      </c>
      <c r="AC126" s="9">
        <v>0</v>
      </c>
      <c r="AD126" s="9">
        <v>0</v>
      </c>
      <c r="AE126" s="9">
        <v>0</v>
      </c>
      <c r="AF126" s="9">
        <v>0</v>
      </c>
      <c r="AG126" s="9">
        <v>0</v>
      </c>
      <c r="AH126" s="9">
        <v>0</v>
      </c>
      <c r="AI126" s="9">
        <v>0</v>
      </c>
      <c r="AJ126" s="9">
        <v>0</v>
      </c>
      <c r="AK126" s="9">
        <f t="shared" si="12"/>
        <v>4602000</v>
      </c>
      <c r="AL126" s="20">
        <v>2023</v>
      </c>
    </row>
    <row r="127" spans="2:38" ht="45.75" customHeight="1" x14ac:dyDescent="0.25">
      <c r="B127" s="18">
        <v>120</v>
      </c>
      <c r="C127" s="18" t="s">
        <v>207</v>
      </c>
      <c r="D127" s="18" t="s">
        <v>91</v>
      </c>
      <c r="E127" s="18" t="s">
        <v>415</v>
      </c>
      <c r="F127" s="18" t="s">
        <v>296</v>
      </c>
      <c r="G127" s="18">
        <v>81</v>
      </c>
      <c r="H127" s="18">
        <v>188</v>
      </c>
      <c r="I127" s="18" t="s">
        <v>33</v>
      </c>
      <c r="J127" s="18">
        <v>60</v>
      </c>
      <c r="K127" s="21">
        <v>10</v>
      </c>
      <c r="L127" s="19" t="s">
        <v>28</v>
      </c>
      <c r="M127" s="9">
        <v>3426300</v>
      </c>
      <c r="N127" s="9">
        <v>0</v>
      </c>
      <c r="O127" s="9">
        <v>3426300</v>
      </c>
      <c r="P127" s="9">
        <v>0</v>
      </c>
      <c r="Q127" s="9">
        <v>0</v>
      </c>
      <c r="R127" s="9">
        <v>0</v>
      </c>
      <c r="S127" s="9">
        <v>3349118.5559759703</v>
      </c>
      <c r="T127" s="9">
        <v>0</v>
      </c>
      <c r="U127" s="9">
        <v>3349118.5559759703</v>
      </c>
      <c r="V127" s="9">
        <v>0</v>
      </c>
      <c r="W127" s="9">
        <v>0</v>
      </c>
      <c r="X127" s="9">
        <v>0</v>
      </c>
      <c r="Y127" s="9">
        <v>77181.444024030046</v>
      </c>
      <c r="Z127" s="9">
        <v>0</v>
      </c>
      <c r="AA127" s="9">
        <v>77181.444024030046</v>
      </c>
      <c r="AB127" s="9">
        <v>0</v>
      </c>
      <c r="AC127" s="9">
        <v>0</v>
      </c>
      <c r="AD127" s="9">
        <v>0</v>
      </c>
      <c r="AE127" s="9">
        <v>0</v>
      </c>
      <c r="AF127" s="9">
        <v>0</v>
      </c>
      <c r="AG127" s="9">
        <v>0</v>
      </c>
      <c r="AH127" s="9">
        <v>0</v>
      </c>
      <c r="AI127" s="9">
        <v>0</v>
      </c>
      <c r="AJ127" s="9">
        <v>0</v>
      </c>
      <c r="AK127" s="9">
        <f t="shared" si="12"/>
        <v>3426300.0000000005</v>
      </c>
      <c r="AL127" s="20">
        <v>2022</v>
      </c>
    </row>
    <row r="128" spans="2:38" ht="45.75" customHeight="1" x14ac:dyDescent="0.25">
      <c r="B128" s="18">
        <v>121</v>
      </c>
      <c r="C128" s="18" t="s">
        <v>207</v>
      </c>
      <c r="D128" s="25" t="s">
        <v>91</v>
      </c>
      <c r="E128" s="63" t="s">
        <v>416</v>
      </c>
      <c r="F128" s="18" t="s">
        <v>296</v>
      </c>
      <c r="G128" s="25">
        <v>83</v>
      </c>
      <c r="H128" s="25">
        <v>250</v>
      </c>
      <c r="I128" s="18" t="s">
        <v>33</v>
      </c>
      <c r="J128" s="18">
        <v>60</v>
      </c>
      <c r="K128" s="21">
        <v>10</v>
      </c>
      <c r="L128" s="19" t="s">
        <v>28</v>
      </c>
      <c r="M128" s="54">
        <f t="shared" si="16"/>
        <v>4300000</v>
      </c>
      <c r="N128" s="9">
        <v>0</v>
      </c>
      <c r="O128" s="9">
        <v>0</v>
      </c>
      <c r="P128" s="9">
        <v>0</v>
      </c>
      <c r="Q128" s="9">
        <v>0</v>
      </c>
      <c r="R128" s="54">
        <v>4300000</v>
      </c>
      <c r="S128" s="9">
        <f>X128</f>
        <v>4203137.4800000004</v>
      </c>
      <c r="T128" s="9">
        <v>0</v>
      </c>
      <c r="U128" s="9">
        <v>0</v>
      </c>
      <c r="V128" s="9">
        <v>0</v>
      </c>
      <c r="W128" s="9">
        <v>0</v>
      </c>
      <c r="X128" s="9">
        <v>4203137.4800000004</v>
      </c>
      <c r="Y128" s="9">
        <f>AD128</f>
        <v>96862.519999999553</v>
      </c>
      <c r="Z128" s="9">
        <v>0</v>
      </c>
      <c r="AA128" s="9">
        <v>0</v>
      </c>
      <c r="AB128" s="9">
        <v>0</v>
      </c>
      <c r="AC128" s="9">
        <v>0</v>
      </c>
      <c r="AD128" s="9">
        <f>R128-X128</f>
        <v>96862.519999999553</v>
      </c>
      <c r="AE128" s="9">
        <v>0</v>
      </c>
      <c r="AF128" s="9">
        <v>0</v>
      </c>
      <c r="AG128" s="9">
        <v>0</v>
      </c>
      <c r="AH128" s="9">
        <v>0</v>
      </c>
      <c r="AI128" s="9">
        <v>0</v>
      </c>
      <c r="AJ128" s="9">
        <v>0</v>
      </c>
      <c r="AK128" s="9">
        <f t="shared" si="12"/>
        <v>4300000</v>
      </c>
      <c r="AL128" s="20">
        <v>2025</v>
      </c>
    </row>
    <row r="129" spans="2:38" ht="63.75" customHeight="1" x14ac:dyDescent="0.25">
      <c r="B129" s="18">
        <v>122</v>
      </c>
      <c r="C129" s="18" t="s">
        <v>207</v>
      </c>
      <c r="D129" s="18" t="s">
        <v>91</v>
      </c>
      <c r="E129" s="18" t="s">
        <v>417</v>
      </c>
      <c r="F129" s="18" t="s">
        <v>296</v>
      </c>
      <c r="G129" s="18">
        <v>81</v>
      </c>
      <c r="H129" s="18">
        <v>176</v>
      </c>
      <c r="I129" s="18" t="s">
        <v>33</v>
      </c>
      <c r="J129" s="18">
        <v>60</v>
      </c>
      <c r="K129" s="21">
        <v>10</v>
      </c>
      <c r="L129" s="19" t="s">
        <v>28</v>
      </c>
      <c r="M129" s="9">
        <v>3874500</v>
      </c>
      <c r="N129" s="9">
        <v>0</v>
      </c>
      <c r="O129" s="9">
        <v>0</v>
      </c>
      <c r="P129" s="9">
        <v>3874500</v>
      </c>
      <c r="Q129" s="9">
        <v>0</v>
      </c>
      <c r="R129" s="9">
        <v>0</v>
      </c>
      <c r="S129" s="9">
        <v>3787222.3229515497</v>
      </c>
      <c r="T129" s="9">
        <v>0</v>
      </c>
      <c r="U129" s="9">
        <v>0</v>
      </c>
      <c r="V129" s="9">
        <v>3787222.3229515497</v>
      </c>
      <c r="W129" s="9">
        <v>0</v>
      </c>
      <c r="X129" s="9">
        <v>0</v>
      </c>
      <c r="Y129" s="9">
        <v>87277.67704845019</v>
      </c>
      <c r="Z129" s="9">
        <v>0</v>
      </c>
      <c r="AA129" s="9">
        <v>0</v>
      </c>
      <c r="AB129" s="9">
        <v>87277.67704845019</v>
      </c>
      <c r="AC129" s="9">
        <v>0</v>
      </c>
      <c r="AD129" s="9">
        <v>0</v>
      </c>
      <c r="AE129" s="9">
        <v>0</v>
      </c>
      <c r="AF129" s="9">
        <v>0</v>
      </c>
      <c r="AG129" s="9">
        <v>0</v>
      </c>
      <c r="AH129" s="9">
        <v>0</v>
      </c>
      <c r="AI129" s="9">
        <v>0</v>
      </c>
      <c r="AJ129" s="9">
        <v>0</v>
      </c>
      <c r="AK129" s="9">
        <f t="shared" si="12"/>
        <v>3874500</v>
      </c>
      <c r="AL129" s="20">
        <v>2023</v>
      </c>
    </row>
    <row r="130" spans="2:38" ht="45.75" customHeight="1" x14ac:dyDescent="0.25">
      <c r="B130" s="18">
        <v>123</v>
      </c>
      <c r="C130" s="18" t="s">
        <v>207</v>
      </c>
      <c r="D130" s="18" t="s">
        <v>91</v>
      </c>
      <c r="E130" s="18" t="s">
        <v>418</v>
      </c>
      <c r="F130" s="18" t="s">
        <v>292</v>
      </c>
      <c r="G130" s="18">
        <v>82</v>
      </c>
      <c r="H130" s="18">
        <v>179</v>
      </c>
      <c r="I130" s="18" t="s">
        <v>33</v>
      </c>
      <c r="J130" s="18">
        <v>70</v>
      </c>
      <c r="K130" s="21">
        <v>15</v>
      </c>
      <c r="L130" s="19" t="s">
        <v>28</v>
      </c>
      <c r="M130" s="9">
        <v>4602000</v>
      </c>
      <c r="N130" s="9">
        <v>0</v>
      </c>
      <c r="O130" s="9">
        <v>0</v>
      </c>
      <c r="P130" s="9">
        <v>4602000</v>
      </c>
      <c r="Q130" s="9">
        <v>0</v>
      </c>
      <c r="R130" s="9">
        <v>0</v>
      </c>
      <c r="S130" s="9">
        <v>4498334.5283837998</v>
      </c>
      <c r="T130" s="9">
        <v>0</v>
      </c>
      <c r="U130" s="9">
        <v>0</v>
      </c>
      <c r="V130" s="9">
        <v>4498334.5283837998</v>
      </c>
      <c r="W130" s="9">
        <v>0</v>
      </c>
      <c r="X130" s="9">
        <v>0</v>
      </c>
      <c r="Y130" s="9">
        <v>103665.4716162002</v>
      </c>
      <c r="Z130" s="9">
        <v>0</v>
      </c>
      <c r="AA130" s="9">
        <v>0</v>
      </c>
      <c r="AB130" s="9">
        <v>103665.4716162002</v>
      </c>
      <c r="AC130" s="9">
        <v>0</v>
      </c>
      <c r="AD130" s="9">
        <v>0</v>
      </c>
      <c r="AE130" s="9">
        <v>0</v>
      </c>
      <c r="AF130" s="9">
        <v>0</v>
      </c>
      <c r="AG130" s="9">
        <v>0</v>
      </c>
      <c r="AH130" s="9">
        <v>0</v>
      </c>
      <c r="AI130" s="9">
        <v>0</v>
      </c>
      <c r="AJ130" s="9">
        <v>0</v>
      </c>
      <c r="AK130" s="9">
        <f t="shared" si="12"/>
        <v>4602000</v>
      </c>
      <c r="AL130" s="20">
        <v>2023</v>
      </c>
    </row>
    <row r="131" spans="2:38" ht="45.75" customHeight="1" x14ac:dyDescent="0.25">
      <c r="B131" s="18">
        <v>124</v>
      </c>
      <c r="C131" s="18" t="s">
        <v>207</v>
      </c>
      <c r="D131" s="18" t="s">
        <v>91</v>
      </c>
      <c r="E131" s="18" t="s">
        <v>419</v>
      </c>
      <c r="F131" s="18" t="s">
        <v>296</v>
      </c>
      <c r="G131" s="18">
        <v>82</v>
      </c>
      <c r="H131" s="18">
        <v>126</v>
      </c>
      <c r="I131" s="18" t="s">
        <v>33</v>
      </c>
      <c r="J131" s="18">
        <v>60</v>
      </c>
      <c r="K131" s="21">
        <v>10</v>
      </c>
      <c r="L131" s="19" t="s">
        <v>28</v>
      </c>
      <c r="M131" s="9">
        <v>3513000</v>
      </c>
      <c r="N131" s="9">
        <v>3513000</v>
      </c>
      <c r="O131" s="9">
        <v>0</v>
      </c>
      <c r="P131" s="9">
        <v>0</v>
      </c>
      <c r="Q131" s="9">
        <v>0</v>
      </c>
      <c r="R131" s="9">
        <v>0</v>
      </c>
      <c r="S131" s="9">
        <v>3433865.5363347</v>
      </c>
      <c r="T131" s="9">
        <v>3433865.5363347</v>
      </c>
      <c r="U131" s="9">
        <v>0</v>
      </c>
      <c r="V131" s="9">
        <v>0</v>
      </c>
      <c r="W131" s="9">
        <v>0</v>
      </c>
      <c r="X131" s="9">
        <v>0</v>
      </c>
      <c r="Y131" s="9">
        <v>79134.463665300253</v>
      </c>
      <c r="Z131" s="9">
        <v>79134.463665300253</v>
      </c>
      <c r="AA131" s="9">
        <v>0</v>
      </c>
      <c r="AB131" s="9">
        <v>0</v>
      </c>
      <c r="AC131" s="9">
        <v>0</v>
      </c>
      <c r="AD131" s="9">
        <v>0</v>
      </c>
      <c r="AE131" s="9">
        <v>0</v>
      </c>
      <c r="AF131" s="9">
        <v>0</v>
      </c>
      <c r="AG131" s="9">
        <v>0</v>
      </c>
      <c r="AH131" s="9">
        <v>0</v>
      </c>
      <c r="AI131" s="9">
        <v>0</v>
      </c>
      <c r="AJ131" s="9">
        <v>0</v>
      </c>
      <c r="AK131" s="9">
        <f t="shared" si="12"/>
        <v>3513000</v>
      </c>
      <c r="AL131" s="20">
        <v>2021</v>
      </c>
    </row>
    <row r="132" spans="2:38" ht="52.5" customHeight="1" x14ac:dyDescent="0.25">
      <c r="B132" s="18">
        <v>125</v>
      </c>
      <c r="C132" s="18" t="s">
        <v>207</v>
      </c>
      <c r="D132" s="18" t="s">
        <v>91</v>
      </c>
      <c r="E132" s="18" t="s">
        <v>420</v>
      </c>
      <c r="F132" s="18" t="s">
        <v>296</v>
      </c>
      <c r="G132" s="18">
        <v>81</v>
      </c>
      <c r="H132" s="18">
        <v>116</v>
      </c>
      <c r="I132" s="18" t="s">
        <v>33</v>
      </c>
      <c r="J132" s="18">
        <v>60</v>
      </c>
      <c r="K132" s="21">
        <v>10</v>
      </c>
      <c r="L132" s="19" t="s">
        <v>28</v>
      </c>
      <c r="M132" s="9">
        <v>3874500</v>
      </c>
      <c r="N132" s="9">
        <v>0</v>
      </c>
      <c r="O132" s="9">
        <v>0</v>
      </c>
      <c r="P132" s="9">
        <v>3874500</v>
      </c>
      <c r="Q132" s="9">
        <v>0</v>
      </c>
      <c r="R132" s="9">
        <v>0</v>
      </c>
      <c r="S132" s="9">
        <v>3787222.3229515497</v>
      </c>
      <c r="T132" s="9">
        <v>0</v>
      </c>
      <c r="U132" s="9">
        <v>0</v>
      </c>
      <c r="V132" s="9">
        <v>3787222.3229515497</v>
      </c>
      <c r="W132" s="9">
        <v>0</v>
      </c>
      <c r="X132" s="9">
        <v>0</v>
      </c>
      <c r="Y132" s="9">
        <v>87277.67704845019</v>
      </c>
      <c r="Z132" s="9">
        <v>0</v>
      </c>
      <c r="AA132" s="9">
        <v>0</v>
      </c>
      <c r="AB132" s="9">
        <v>87277.67704845019</v>
      </c>
      <c r="AC132" s="9">
        <v>0</v>
      </c>
      <c r="AD132" s="9">
        <v>0</v>
      </c>
      <c r="AE132" s="9">
        <v>0</v>
      </c>
      <c r="AF132" s="9">
        <v>0</v>
      </c>
      <c r="AG132" s="9">
        <v>0</v>
      </c>
      <c r="AH132" s="9">
        <v>0</v>
      </c>
      <c r="AI132" s="9">
        <v>0</v>
      </c>
      <c r="AJ132" s="9">
        <v>0</v>
      </c>
      <c r="AK132" s="9">
        <f t="shared" si="12"/>
        <v>3874500</v>
      </c>
      <c r="AL132" s="20">
        <v>2023</v>
      </c>
    </row>
    <row r="133" spans="2:38" ht="45.75" customHeight="1" x14ac:dyDescent="0.25">
      <c r="B133" s="18">
        <v>126</v>
      </c>
      <c r="C133" s="18" t="s">
        <v>207</v>
      </c>
      <c r="D133" s="18" t="s">
        <v>379</v>
      </c>
      <c r="E133" s="18" t="s">
        <v>421</v>
      </c>
      <c r="F133" s="18" t="s">
        <v>327</v>
      </c>
      <c r="G133" s="18">
        <v>81</v>
      </c>
      <c r="H133" s="18">
        <v>373</v>
      </c>
      <c r="I133" s="18" t="s">
        <v>33</v>
      </c>
      <c r="J133" s="18">
        <v>60</v>
      </c>
      <c r="K133" s="18">
        <v>10</v>
      </c>
      <c r="L133" s="19" t="s">
        <v>28</v>
      </c>
      <c r="M133" s="9">
        <v>4230000</v>
      </c>
      <c r="N133" s="9">
        <v>0</v>
      </c>
      <c r="O133" s="9">
        <v>4230000</v>
      </c>
      <c r="P133" s="9">
        <v>0</v>
      </c>
      <c r="Q133" s="9">
        <v>0</v>
      </c>
      <c r="R133" s="9">
        <v>0</v>
      </c>
      <c r="S133" s="9">
        <v>4134714.2666370003</v>
      </c>
      <c r="T133" s="9">
        <v>0</v>
      </c>
      <c r="U133" s="9">
        <v>4134714.2666370003</v>
      </c>
      <c r="V133" s="9">
        <v>0</v>
      </c>
      <c r="W133" s="9">
        <v>0</v>
      </c>
      <c r="X133" s="9">
        <v>0</v>
      </c>
      <c r="Y133" s="9">
        <v>95285.733362999963</v>
      </c>
      <c r="Z133" s="9">
        <v>0</v>
      </c>
      <c r="AA133" s="9">
        <v>95285.733362999963</v>
      </c>
      <c r="AB133" s="9">
        <v>0</v>
      </c>
      <c r="AC133" s="9">
        <v>0</v>
      </c>
      <c r="AD133" s="9">
        <v>0</v>
      </c>
      <c r="AE133" s="9">
        <v>0</v>
      </c>
      <c r="AF133" s="9">
        <v>0</v>
      </c>
      <c r="AG133" s="9">
        <v>0</v>
      </c>
      <c r="AH133" s="9">
        <v>0</v>
      </c>
      <c r="AI133" s="9">
        <v>0</v>
      </c>
      <c r="AJ133" s="9">
        <v>0</v>
      </c>
      <c r="AK133" s="9">
        <f t="shared" si="12"/>
        <v>4230000</v>
      </c>
      <c r="AL133" s="20">
        <v>2022</v>
      </c>
    </row>
    <row r="134" spans="2:38" s="34" customFormat="1" ht="52.5" customHeight="1" x14ac:dyDescent="0.25">
      <c r="B134" s="18">
        <v>127</v>
      </c>
      <c r="C134" s="18" t="s">
        <v>211</v>
      </c>
      <c r="D134" s="18" t="s">
        <v>91</v>
      </c>
      <c r="E134" s="18" t="s">
        <v>422</v>
      </c>
      <c r="F134" s="18" t="s">
        <v>296</v>
      </c>
      <c r="G134" s="18">
        <v>81</v>
      </c>
      <c r="H134" s="29">
        <v>250</v>
      </c>
      <c r="I134" s="18" t="s">
        <v>33</v>
      </c>
      <c r="J134" s="18">
        <v>60</v>
      </c>
      <c r="K134" s="21">
        <v>10</v>
      </c>
      <c r="L134" s="19" t="s">
        <v>28</v>
      </c>
      <c r="M134" s="9">
        <f t="shared" si="16"/>
        <v>3262500</v>
      </c>
      <c r="N134" s="9">
        <v>0</v>
      </c>
      <c r="O134" s="9">
        <v>0</v>
      </c>
      <c r="P134" s="9">
        <v>0</v>
      </c>
      <c r="Q134" s="54">
        <v>3262500</v>
      </c>
      <c r="R134" s="9">
        <v>0</v>
      </c>
      <c r="S134" s="9">
        <f>T134+U134+V134+W134+X134</f>
        <v>3189008.4391648122</v>
      </c>
      <c r="T134" s="9">
        <v>0</v>
      </c>
      <c r="U134" s="9">
        <v>0</v>
      </c>
      <c r="V134" s="9">
        <v>0</v>
      </c>
      <c r="W134" s="9">
        <f>Q134*97.7473851085%</f>
        <v>3189008.4391648122</v>
      </c>
      <c r="X134" s="9">
        <v>0</v>
      </c>
      <c r="Y134" s="9">
        <f>Z134+AA134+AB134+AC134+AD134</f>
        <v>73491.560835187789</v>
      </c>
      <c r="Z134" s="9">
        <v>0</v>
      </c>
      <c r="AA134" s="9">
        <v>0</v>
      </c>
      <c r="AB134" s="9">
        <v>0</v>
      </c>
      <c r="AC134" s="9">
        <f>Q134-W134</f>
        <v>73491.560835187789</v>
      </c>
      <c r="AD134" s="9">
        <v>0</v>
      </c>
      <c r="AE134" s="9">
        <v>0</v>
      </c>
      <c r="AF134" s="9">
        <v>0</v>
      </c>
      <c r="AG134" s="9">
        <v>0</v>
      </c>
      <c r="AH134" s="9">
        <v>0</v>
      </c>
      <c r="AI134" s="9">
        <v>0</v>
      </c>
      <c r="AJ134" s="9">
        <v>0</v>
      </c>
      <c r="AK134" s="9">
        <f t="shared" si="12"/>
        <v>3262500</v>
      </c>
      <c r="AL134" s="20">
        <v>2024</v>
      </c>
    </row>
    <row r="135" spans="2:38" ht="56.25" customHeight="1" x14ac:dyDescent="0.25">
      <c r="B135" s="18">
        <v>128</v>
      </c>
      <c r="C135" s="18" t="s">
        <v>211</v>
      </c>
      <c r="D135" s="18" t="s">
        <v>91</v>
      </c>
      <c r="E135" s="18" t="s">
        <v>423</v>
      </c>
      <c r="F135" s="18" t="s">
        <v>296</v>
      </c>
      <c r="G135" s="18">
        <v>84</v>
      </c>
      <c r="H135" s="18">
        <v>246</v>
      </c>
      <c r="I135" s="18" t="s">
        <v>33</v>
      </c>
      <c r="J135" s="18">
        <v>60</v>
      </c>
      <c r="K135" s="21">
        <v>10</v>
      </c>
      <c r="L135" s="19" t="s">
        <v>28</v>
      </c>
      <c r="M135" s="54">
        <f t="shared" si="16"/>
        <v>4300000</v>
      </c>
      <c r="N135" s="9">
        <v>0</v>
      </c>
      <c r="O135" s="9">
        <v>0</v>
      </c>
      <c r="P135" s="9">
        <v>0</v>
      </c>
      <c r="Q135" s="9">
        <v>0</v>
      </c>
      <c r="R135" s="54">
        <v>4300000</v>
      </c>
      <c r="S135" s="9">
        <f>X135</f>
        <v>4203137.4800000004</v>
      </c>
      <c r="T135" s="9">
        <v>0</v>
      </c>
      <c r="U135" s="9">
        <v>0</v>
      </c>
      <c r="V135" s="9">
        <v>0</v>
      </c>
      <c r="W135" s="9">
        <v>0</v>
      </c>
      <c r="X135" s="9">
        <v>4203137.4800000004</v>
      </c>
      <c r="Y135" s="9">
        <f>AD135</f>
        <v>96862.519999999553</v>
      </c>
      <c r="Z135" s="9">
        <v>0</v>
      </c>
      <c r="AA135" s="9">
        <v>0</v>
      </c>
      <c r="AB135" s="9">
        <v>0</v>
      </c>
      <c r="AC135" s="9">
        <v>0</v>
      </c>
      <c r="AD135" s="9">
        <f>R135-X135</f>
        <v>96862.519999999553</v>
      </c>
      <c r="AE135" s="9">
        <v>0</v>
      </c>
      <c r="AF135" s="9">
        <v>0</v>
      </c>
      <c r="AG135" s="9">
        <v>0</v>
      </c>
      <c r="AH135" s="9">
        <v>0</v>
      </c>
      <c r="AI135" s="9">
        <v>0</v>
      </c>
      <c r="AJ135" s="9">
        <v>0</v>
      </c>
      <c r="AK135" s="9">
        <f t="shared" si="12"/>
        <v>4300000</v>
      </c>
      <c r="AL135" s="20">
        <v>2025</v>
      </c>
    </row>
    <row r="136" spans="2:38" ht="61.5" customHeight="1" x14ac:dyDescent="0.25">
      <c r="B136" s="18">
        <v>129</v>
      </c>
      <c r="C136" s="18" t="s">
        <v>211</v>
      </c>
      <c r="D136" s="18" t="s">
        <v>91</v>
      </c>
      <c r="E136" s="25" t="s">
        <v>424</v>
      </c>
      <c r="F136" s="18" t="s">
        <v>296</v>
      </c>
      <c r="G136" s="25">
        <v>81</v>
      </c>
      <c r="H136" s="18">
        <v>236</v>
      </c>
      <c r="I136" s="18" t="s">
        <v>33</v>
      </c>
      <c r="J136" s="18">
        <v>60</v>
      </c>
      <c r="K136" s="21">
        <v>10</v>
      </c>
      <c r="L136" s="19" t="s">
        <v>28</v>
      </c>
      <c r="M136" s="9">
        <v>3426300</v>
      </c>
      <c r="N136" s="9">
        <v>0</v>
      </c>
      <c r="O136" s="9">
        <v>3426300</v>
      </c>
      <c r="P136" s="9">
        <v>0</v>
      </c>
      <c r="Q136" s="9">
        <v>0</v>
      </c>
      <c r="R136" s="9">
        <v>0</v>
      </c>
      <c r="S136" s="9">
        <v>3349118.5559759703</v>
      </c>
      <c r="T136" s="9">
        <v>0</v>
      </c>
      <c r="U136" s="9">
        <v>3349118.5559759703</v>
      </c>
      <c r="V136" s="9">
        <v>0</v>
      </c>
      <c r="W136" s="9">
        <v>0</v>
      </c>
      <c r="X136" s="9">
        <v>0</v>
      </c>
      <c r="Y136" s="9">
        <v>77181.444024030046</v>
      </c>
      <c r="Z136" s="9">
        <v>0</v>
      </c>
      <c r="AA136" s="9">
        <v>77181.444024030046</v>
      </c>
      <c r="AB136" s="9">
        <v>0</v>
      </c>
      <c r="AC136" s="9">
        <v>0</v>
      </c>
      <c r="AD136" s="9">
        <v>0</v>
      </c>
      <c r="AE136" s="9">
        <v>0</v>
      </c>
      <c r="AF136" s="9">
        <v>0</v>
      </c>
      <c r="AG136" s="9">
        <v>0</v>
      </c>
      <c r="AH136" s="9">
        <v>0</v>
      </c>
      <c r="AI136" s="9">
        <v>0</v>
      </c>
      <c r="AJ136" s="9">
        <v>0</v>
      </c>
      <c r="AK136" s="9">
        <f t="shared" si="12"/>
        <v>3426300.0000000005</v>
      </c>
      <c r="AL136" s="20">
        <v>2022</v>
      </c>
    </row>
    <row r="137" spans="2:38" ht="45.75" customHeight="1" x14ac:dyDescent="0.25">
      <c r="B137" s="18">
        <v>130</v>
      </c>
      <c r="C137" s="18" t="s">
        <v>211</v>
      </c>
      <c r="D137" s="18" t="s">
        <v>91</v>
      </c>
      <c r="E137" s="25" t="s">
        <v>425</v>
      </c>
      <c r="F137" s="18" t="s">
        <v>296</v>
      </c>
      <c r="G137" s="25">
        <v>84</v>
      </c>
      <c r="H137" s="18">
        <v>251</v>
      </c>
      <c r="I137" s="18" t="s">
        <v>33</v>
      </c>
      <c r="J137" s="18">
        <v>60</v>
      </c>
      <c r="K137" s="21">
        <v>10</v>
      </c>
      <c r="L137" s="19" t="s">
        <v>28</v>
      </c>
      <c r="M137" s="54">
        <f t="shared" si="16"/>
        <v>4300000</v>
      </c>
      <c r="N137" s="9">
        <v>0</v>
      </c>
      <c r="O137" s="9">
        <v>0</v>
      </c>
      <c r="P137" s="9">
        <v>0</v>
      </c>
      <c r="Q137" s="9">
        <v>0</v>
      </c>
      <c r="R137" s="54">
        <v>4300000</v>
      </c>
      <c r="S137" s="9">
        <f>X137</f>
        <v>4203137.4800000004</v>
      </c>
      <c r="T137" s="9">
        <v>0</v>
      </c>
      <c r="U137" s="9">
        <v>0</v>
      </c>
      <c r="V137" s="9">
        <v>0</v>
      </c>
      <c r="W137" s="9">
        <v>0</v>
      </c>
      <c r="X137" s="9">
        <v>4203137.4800000004</v>
      </c>
      <c r="Y137" s="9">
        <f>AD137</f>
        <v>96862.519999999553</v>
      </c>
      <c r="Z137" s="9">
        <v>0</v>
      </c>
      <c r="AA137" s="9">
        <v>0</v>
      </c>
      <c r="AB137" s="9">
        <v>0</v>
      </c>
      <c r="AC137" s="9">
        <v>0</v>
      </c>
      <c r="AD137" s="9">
        <f>R137-X137</f>
        <v>96862.519999999553</v>
      </c>
      <c r="AE137" s="9">
        <v>0</v>
      </c>
      <c r="AF137" s="9">
        <v>0</v>
      </c>
      <c r="AG137" s="9">
        <v>0</v>
      </c>
      <c r="AH137" s="9">
        <v>0</v>
      </c>
      <c r="AI137" s="9">
        <v>0</v>
      </c>
      <c r="AJ137" s="9">
        <v>0</v>
      </c>
      <c r="AK137" s="9">
        <f t="shared" si="12"/>
        <v>4300000</v>
      </c>
      <c r="AL137" s="20">
        <v>2025</v>
      </c>
    </row>
    <row r="138" spans="2:38" ht="54" customHeight="1" x14ac:dyDescent="0.25">
      <c r="B138" s="18">
        <v>131</v>
      </c>
      <c r="C138" s="18" t="s">
        <v>211</v>
      </c>
      <c r="D138" s="18" t="s">
        <v>91</v>
      </c>
      <c r="E138" s="25" t="s">
        <v>426</v>
      </c>
      <c r="F138" s="18" t="s">
        <v>296</v>
      </c>
      <c r="G138" s="25">
        <v>81</v>
      </c>
      <c r="H138" s="18">
        <v>227</v>
      </c>
      <c r="I138" s="18" t="s">
        <v>33</v>
      </c>
      <c r="J138" s="18">
        <v>60</v>
      </c>
      <c r="K138" s="21">
        <v>10</v>
      </c>
      <c r="L138" s="19" t="s">
        <v>28</v>
      </c>
      <c r="M138" s="9">
        <v>3426300</v>
      </c>
      <c r="N138" s="9">
        <v>0</v>
      </c>
      <c r="O138" s="9">
        <v>3426300</v>
      </c>
      <c r="P138" s="9">
        <v>0</v>
      </c>
      <c r="Q138" s="9">
        <v>0</v>
      </c>
      <c r="R138" s="9">
        <v>0</v>
      </c>
      <c r="S138" s="9">
        <v>3349118.5559759703</v>
      </c>
      <c r="T138" s="9">
        <v>0</v>
      </c>
      <c r="U138" s="9">
        <v>3349118.5559759703</v>
      </c>
      <c r="V138" s="9">
        <v>0</v>
      </c>
      <c r="W138" s="9">
        <v>0</v>
      </c>
      <c r="X138" s="9">
        <v>0</v>
      </c>
      <c r="Y138" s="9">
        <v>77181.444024030046</v>
      </c>
      <c r="Z138" s="9">
        <v>0</v>
      </c>
      <c r="AA138" s="9">
        <v>77181.444024030046</v>
      </c>
      <c r="AB138" s="9">
        <v>0</v>
      </c>
      <c r="AC138" s="9">
        <v>0</v>
      </c>
      <c r="AD138" s="9">
        <v>0</v>
      </c>
      <c r="AE138" s="9">
        <v>0</v>
      </c>
      <c r="AF138" s="9">
        <v>0</v>
      </c>
      <c r="AG138" s="9">
        <v>0</v>
      </c>
      <c r="AH138" s="9">
        <v>0</v>
      </c>
      <c r="AI138" s="9">
        <v>0</v>
      </c>
      <c r="AJ138" s="9">
        <v>0</v>
      </c>
      <c r="AK138" s="9">
        <f t="shared" ref="AK138" si="17">S138+Y138+AE138</f>
        <v>3426300.0000000005</v>
      </c>
      <c r="AL138" s="20">
        <v>2022</v>
      </c>
    </row>
    <row r="139" spans="2:38" ht="55.5" customHeight="1" x14ac:dyDescent="0.25">
      <c r="B139" s="18">
        <v>132</v>
      </c>
      <c r="C139" s="18" t="s">
        <v>211</v>
      </c>
      <c r="D139" s="18" t="s">
        <v>91</v>
      </c>
      <c r="E139" s="18" t="s">
        <v>427</v>
      </c>
      <c r="F139" s="18" t="s">
        <v>296</v>
      </c>
      <c r="G139" s="18">
        <v>81</v>
      </c>
      <c r="H139" s="18">
        <v>306</v>
      </c>
      <c r="I139" s="18" t="s">
        <v>33</v>
      </c>
      <c r="J139" s="18">
        <v>60</v>
      </c>
      <c r="K139" s="21">
        <v>10</v>
      </c>
      <c r="L139" s="19" t="s">
        <v>28</v>
      </c>
      <c r="M139" s="9">
        <v>3513000</v>
      </c>
      <c r="N139" s="9">
        <v>3513000</v>
      </c>
      <c r="O139" s="9">
        <v>0</v>
      </c>
      <c r="P139" s="9">
        <v>0</v>
      </c>
      <c r="Q139" s="9">
        <v>0</v>
      </c>
      <c r="R139" s="9">
        <v>0</v>
      </c>
      <c r="S139" s="9">
        <v>3433865.5363347</v>
      </c>
      <c r="T139" s="9">
        <v>3433865.5363347</v>
      </c>
      <c r="U139" s="9">
        <v>0</v>
      </c>
      <c r="V139" s="9">
        <v>0</v>
      </c>
      <c r="W139" s="9">
        <v>0</v>
      </c>
      <c r="X139" s="9">
        <v>0</v>
      </c>
      <c r="Y139" s="9">
        <v>79134.463665300253</v>
      </c>
      <c r="Z139" s="9">
        <v>79134.463665300253</v>
      </c>
      <c r="AA139" s="9">
        <v>0</v>
      </c>
      <c r="AB139" s="9">
        <v>0</v>
      </c>
      <c r="AC139" s="9">
        <v>0</v>
      </c>
      <c r="AD139" s="9">
        <v>0</v>
      </c>
      <c r="AE139" s="9">
        <v>0</v>
      </c>
      <c r="AF139" s="9">
        <v>0</v>
      </c>
      <c r="AG139" s="9">
        <v>0</v>
      </c>
      <c r="AH139" s="9">
        <v>0</v>
      </c>
      <c r="AI139" s="9">
        <v>0</v>
      </c>
      <c r="AJ139" s="9">
        <v>0</v>
      </c>
      <c r="AK139" s="9">
        <f t="shared" ref="AK139:AK202" si="18">S139+Y139+AE139</f>
        <v>3513000</v>
      </c>
      <c r="AL139" s="20">
        <v>2021</v>
      </c>
    </row>
    <row r="140" spans="2:38" ht="53.25" customHeight="1" x14ac:dyDescent="0.25">
      <c r="B140" s="18">
        <v>133</v>
      </c>
      <c r="C140" s="18" t="s">
        <v>211</v>
      </c>
      <c r="D140" s="18" t="s">
        <v>91</v>
      </c>
      <c r="E140" s="29" t="s">
        <v>428</v>
      </c>
      <c r="F140" s="18" t="s">
        <v>296</v>
      </c>
      <c r="G140" s="29">
        <v>81</v>
      </c>
      <c r="H140" s="29">
        <v>104</v>
      </c>
      <c r="I140" s="18" t="s">
        <v>33</v>
      </c>
      <c r="J140" s="18">
        <v>60</v>
      </c>
      <c r="K140" s="21">
        <v>10</v>
      </c>
      <c r="L140" s="19" t="s">
        <v>28</v>
      </c>
      <c r="M140" s="9">
        <v>3874500</v>
      </c>
      <c r="N140" s="9">
        <v>0</v>
      </c>
      <c r="O140" s="9">
        <v>0</v>
      </c>
      <c r="P140" s="9">
        <v>3874500</v>
      </c>
      <c r="Q140" s="9">
        <v>0</v>
      </c>
      <c r="R140" s="9">
        <v>0</v>
      </c>
      <c r="S140" s="9">
        <v>3787222.3229515497</v>
      </c>
      <c r="T140" s="9">
        <v>0</v>
      </c>
      <c r="U140" s="9">
        <v>0</v>
      </c>
      <c r="V140" s="9">
        <v>3787222.3229515497</v>
      </c>
      <c r="W140" s="9">
        <v>0</v>
      </c>
      <c r="X140" s="9">
        <v>0</v>
      </c>
      <c r="Y140" s="9">
        <v>87277.67704845019</v>
      </c>
      <c r="Z140" s="9">
        <v>0</v>
      </c>
      <c r="AA140" s="9">
        <v>0</v>
      </c>
      <c r="AB140" s="9">
        <v>87277.67704845019</v>
      </c>
      <c r="AC140" s="9">
        <v>0</v>
      </c>
      <c r="AD140" s="9">
        <v>0</v>
      </c>
      <c r="AE140" s="9">
        <v>0</v>
      </c>
      <c r="AF140" s="9">
        <v>0</v>
      </c>
      <c r="AG140" s="9">
        <v>0</v>
      </c>
      <c r="AH140" s="9">
        <v>0</v>
      </c>
      <c r="AI140" s="9">
        <v>0</v>
      </c>
      <c r="AJ140" s="9">
        <v>0</v>
      </c>
      <c r="AK140" s="9">
        <f t="shared" si="18"/>
        <v>3874500</v>
      </c>
      <c r="AL140" s="20">
        <v>2023</v>
      </c>
    </row>
    <row r="141" spans="2:38" ht="45.75" customHeight="1" x14ac:dyDescent="0.25">
      <c r="B141" s="18">
        <v>134</v>
      </c>
      <c r="C141" s="18" t="s">
        <v>223</v>
      </c>
      <c r="D141" s="25" t="s">
        <v>379</v>
      </c>
      <c r="E141" s="25" t="s">
        <v>429</v>
      </c>
      <c r="F141" s="18" t="s">
        <v>292</v>
      </c>
      <c r="G141" s="25">
        <v>82</v>
      </c>
      <c r="H141" s="25">
        <v>158</v>
      </c>
      <c r="I141" s="18" t="s">
        <v>33</v>
      </c>
      <c r="J141" s="25">
        <v>60</v>
      </c>
      <c r="K141" s="21">
        <v>10</v>
      </c>
      <c r="L141" s="19" t="s">
        <v>28</v>
      </c>
      <c r="M141" s="9">
        <v>3513000</v>
      </c>
      <c r="N141" s="9">
        <v>3513000</v>
      </c>
      <c r="O141" s="9">
        <v>0</v>
      </c>
      <c r="P141" s="9">
        <v>0</v>
      </c>
      <c r="Q141" s="9">
        <v>0</v>
      </c>
      <c r="R141" s="9">
        <v>0</v>
      </c>
      <c r="S141" s="9">
        <v>3433865.5363347</v>
      </c>
      <c r="T141" s="9">
        <v>3433865.5363347</v>
      </c>
      <c r="U141" s="9">
        <v>0</v>
      </c>
      <c r="V141" s="9">
        <v>0</v>
      </c>
      <c r="W141" s="9">
        <v>0</v>
      </c>
      <c r="X141" s="9">
        <v>0</v>
      </c>
      <c r="Y141" s="9">
        <v>79134.463665300253</v>
      </c>
      <c r="Z141" s="9">
        <v>79134.463665300253</v>
      </c>
      <c r="AA141" s="9">
        <v>0</v>
      </c>
      <c r="AB141" s="9">
        <v>0</v>
      </c>
      <c r="AC141" s="9">
        <v>0</v>
      </c>
      <c r="AD141" s="9">
        <v>0</v>
      </c>
      <c r="AE141" s="9">
        <v>0</v>
      </c>
      <c r="AF141" s="9">
        <v>0</v>
      </c>
      <c r="AG141" s="9">
        <v>0</v>
      </c>
      <c r="AH141" s="9">
        <v>0</v>
      </c>
      <c r="AI141" s="9">
        <v>0</v>
      </c>
      <c r="AJ141" s="9">
        <v>0</v>
      </c>
      <c r="AK141" s="9">
        <f t="shared" si="18"/>
        <v>3513000</v>
      </c>
      <c r="AL141" s="20">
        <v>2021</v>
      </c>
    </row>
    <row r="142" spans="2:38" ht="45.75" customHeight="1" x14ac:dyDescent="0.25">
      <c r="B142" s="18">
        <v>135</v>
      </c>
      <c r="C142" s="18" t="s">
        <v>223</v>
      </c>
      <c r="D142" s="18" t="s">
        <v>91</v>
      </c>
      <c r="E142" s="25" t="s">
        <v>430</v>
      </c>
      <c r="F142" s="18" t="s">
        <v>327</v>
      </c>
      <c r="G142" s="25">
        <v>82</v>
      </c>
      <c r="H142" s="18">
        <v>140</v>
      </c>
      <c r="I142" s="18" t="s">
        <v>33</v>
      </c>
      <c r="J142" s="18">
        <v>70</v>
      </c>
      <c r="K142" s="21">
        <v>15</v>
      </c>
      <c r="L142" s="19" t="s">
        <v>28</v>
      </c>
      <c r="M142" s="9">
        <v>4108000</v>
      </c>
      <c r="N142" s="9">
        <v>0</v>
      </c>
      <c r="O142" s="9">
        <v>0</v>
      </c>
      <c r="P142" s="9">
        <f>M142</f>
        <v>4108000</v>
      </c>
      <c r="Q142" s="9">
        <v>0</v>
      </c>
      <c r="R142" s="9">
        <v>0</v>
      </c>
      <c r="S142" s="9">
        <f>V142</f>
        <v>4015462.4603651999</v>
      </c>
      <c r="T142" s="9">
        <v>0</v>
      </c>
      <c r="U142" s="9">
        <v>0</v>
      </c>
      <c r="V142" s="19">
        <f t="shared" si="15"/>
        <v>4015462.4603651999</v>
      </c>
      <c r="W142" s="9">
        <v>0</v>
      </c>
      <c r="X142" s="9">
        <v>0</v>
      </c>
      <c r="Y142" s="9">
        <f>AB142</f>
        <v>92537.53963480005</v>
      </c>
      <c r="Z142" s="9">
        <v>0</v>
      </c>
      <c r="AA142" s="9">
        <v>0</v>
      </c>
      <c r="AB142" s="9">
        <f>P142-V142</f>
        <v>92537.53963480005</v>
      </c>
      <c r="AC142" s="9">
        <v>0</v>
      </c>
      <c r="AD142" s="9">
        <v>0</v>
      </c>
      <c r="AE142" s="9">
        <v>0</v>
      </c>
      <c r="AF142" s="9">
        <v>0</v>
      </c>
      <c r="AG142" s="9">
        <v>0</v>
      </c>
      <c r="AH142" s="9">
        <v>0</v>
      </c>
      <c r="AI142" s="9">
        <v>0</v>
      </c>
      <c r="AJ142" s="9">
        <v>0</v>
      </c>
      <c r="AK142" s="9">
        <f t="shared" si="18"/>
        <v>4108000</v>
      </c>
      <c r="AL142" s="36">
        <v>2023</v>
      </c>
    </row>
    <row r="143" spans="2:38" ht="55.5" customHeight="1" x14ac:dyDescent="0.25">
      <c r="B143" s="18">
        <v>136</v>
      </c>
      <c r="C143" s="18" t="s">
        <v>223</v>
      </c>
      <c r="D143" s="18" t="s">
        <v>91</v>
      </c>
      <c r="E143" s="25" t="s">
        <v>431</v>
      </c>
      <c r="F143" s="18" t="s">
        <v>296</v>
      </c>
      <c r="G143" s="25">
        <v>82</v>
      </c>
      <c r="H143" s="18">
        <v>283</v>
      </c>
      <c r="I143" s="18" t="s">
        <v>33</v>
      </c>
      <c r="J143" s="18">
        <v>60</v>
      </c>
      <c r="K143" s="21">
        <v>10</v>
      </c>
      <c r="L143" s="19" t="s">
        <v>28</v>
      </c>
      <c r="M143" s="9">
        <v>3874500</v>
      </c>
      <c r="N143" s="9">
        <v>0</v>
      </c>
      <c r="O143" s="9">
        <v>0</v>
      </c>
      <c r="P143" s="9">
        <v>3874500</v>
      </c>
      <c r="Q143" s="9">
        <v>0</v>
      </c>
      <c r="R143" s="9">
        <v>0</v>
      </c>
      <c r="S143" s="9">
        <v>3787222.3229515497</v>
      </c>
      <c r="T143" s="9">
        <v>0</v>
      </c>
      <c r="U143" s="9">
        <v>0</v>
      </c>
      <c r="V143" s="9">
        <v>3787222.3229515497</v>
      </c>
      <c r="W143" s="9">
        <v>0</v>
      </c>
      <c r="X143" s="9">
        <v>0</v>
      </c>
      <c r="Y143" s="9">
        <v>87277.67704845019</v>
      </c>
      <c r="Z143" s="9">
        <v>0</v>
      </c>
      <c r="AA143" s="9">
        <v>0</v>
      </c>
      <c r="AB143" s="9">
        <v>87277.67704845019</v>
      </c>
      <c r="AC143" s="9">
        <v>0</v>
      </c>
      <c r="AD143" s="9">
        <v>0</v>
      </c>
      <c r="AE143" s="9">
        <v>0</v>
      </c>
      <c r="AF143" s="9">
        <v>0</v>
      </c>
      <c r="AG143" s="9">
        <v>0</v>
      </c>
      <c r="AH143" s="9">
        <v>0</v>
      </c>
      <c r="AI143" s="9">
        <v>0</v>
      </c>
      <c r="AJ143" s="9">
        <v>0</v>
      </c>
      <c r="AK143" s="9">
        <f t="shared" si="18"/>
        <v>3874500</v>
      </c>
      <c r="AL143" s="20">
        <v>2023</v>
      </c>
    </row>
    <row r="144" spans="2:38" ht="54" customHeight="1" x14ac:dyDescent="0.25">
      <c r="B144" s="18">
        <v>137</v>
      </c>
      <c r="C144" s="18" t="s">
        <v>223</v>
      </c>
      <c r="D144" s="18" t="s">
        <v>379</v>
      </c>
      <c r="E144" s="18" t="s">
        <v>432</v>
      </c>
      <c r="F144" s="18" t="s">
        <v>292</v>
      </c>
      <c r="G144" s="18">
        <v>90</v>
      </c>
      <c r="H144" s="18">
        <v>164</v>
      </c>
      <c r="I144" s="18" t="s">
        <v>33</v>
      </c>
      <c r="J144" s="18">
        <v>60</v>
      </c>
      <c r="K144" s="21">
        <v>10</v>
      </c>
      <c r="L144" s="19" t="s">
        <v>28</v>
      </c>
      <c r="M144" s="54">
        <f t="shared" si="16"/>
        <v>4300000</v>
      </c>
      <c r="N144" s="9">
        <v>0</v>
      </c>
      <c r="O144" s="9">
        <v>0</v>
      </c>
      <c r="P144" s="9">
        <v>0</v>
      </c>
      <c r="Q144" s="9">
        <v>0</v>
      </c>
      <c r="R144" s="54">
        <v>4300000</v>
      </c>
      <c r="S144" s="9">
        <f>X144</f>
        <v>4203137.4800000004</v>
      </c>
      <c r="T144" s="9">
        <v>0</v>
      </c>
      <c r="U144" s="9">
        <v>0</v>
      </c>
      <c r="V144" s="9">
        <v>0</v>
      </c>
      <c r="W144" s="9">
        <v>0</v>
      </c>
      <c r="X144" s="9">
        <v>4203137.4800000004</v>
      </c>
      <c r="Y144" s="9">
        <f>AD144</f>
        <v>96862.519999999553</v>
      </c>
      <c r="Z144" s="9">
        <v>0</v>
      </c>
      <c r="AA144" s="9">
        <v>0</v>
      </c>
      <c r="AB144" s="9">
        <v>0</v>
      </c>
      <c r="AC144" s="9">
        <v>0</v>
      </c>
      <c r="AD144" s="9">
        <f>R144-X144</f>
        <v>96862.519999999553</v>
      </c>
      <c r="AE144" s="9">
        <v>0</v>
      </c>
      <c r="AF144" s="9">
        <v>0</v>
      </c>
      <c r="AG144" s="9">
        <v>0</v>
      </c>
      <c r="AH144" s="9">
        <v>0</v>
      </c>
      <c r="AI144" s="9">
        <v>0</v>
      </c>
      <c r="AJ144" s="9">
        <v>0</v>
      </c>
      <c r="AK144" s="9">
        <f t="shared" si="18"/>
        <v>4300000</v>
      </c>
      <c r="AL144" s="20">
        <v>2025</v>
      </c>
    </row>
    <row r="145" spans="2:38" s="34" customFormat="1" ht="45.75" customHeight="1" x14ac:dyDescent="0.25">
      <c r="B145" s="18">
        <v>138</v>
      </c>
      <c r="C145" s="18" t="s">
        <v>223</v>
      </c>
      <c r="D145" s="18" t="s">
        <v>379</v>
      </c>
      <c r="E145" s="22" t="s">
        <v>433</v>
      </c>
      <c r="F145" s="18" t="s">
        <v>292</v>
      </c>
      <c r="G145" s="22">
        <v>82</v>
      </c>
      <c r="H145" s="18">
        <v>116</v>
      </c>
      <c r="I145" s="18" t="s">
        <v>33</v>
      </c>
      <c r="J145" s="18">
        <v>60</v>
      </c>
      <c r="K145" s="21">
        <v>10</v>
      </c>
      <c r="L145" s="19" t="s">
        <v>28</v>
      </c>
      <c r="M145" s="9">
        <f t="shared" si="16"/>
        <v>3458250</v>
      </c>
      <c r="N145" s="9">
        <v>0</v>
      </c>
      <c r="O145" s="9">
        <v>0</v>
      </c>
      <c r="P145" s="9">
        <v>0</v>
      </c>
      <c r="Q145" s="54">
        <v>3458250</v>
      </c>
      <c r="R145" s="9">
        <v>0</v>
      </c>
      <c r="S145" s="9">
        <f>T145+U145+V145+W145+X145</f>
        <v>3380348.9455147013</v>
      </c>
      <c r="T145" s="9">
        <v>0</v>
      </c>
      <c r="U145" s="9">
        <v>0</v>
      </c>
      <c r="V145" s="9">
        <v>0</v>
      </c>
      <c r="W145" s="9">
        <f>Q145*97.7473851085%</f>
        <v>3380348.9455147013</v>
      </c>
      <c r="X145" s="9">
        <v>0</v>
      </c>
      <c r="Y145" s="9">
        <f>Z145+AA145+AB145+AC145+AD145</f>
        <v>77901.054485298693</v>
      </c>
      <c r="Z145" s="9">
        <v>0</v>
      </c>
      <c r="AA145" s="9">
        <v>0</v>
      </c>
      <c r="AB145" s="9">
        <v>0</v>
      </c>
      <c r="AC145" s="9">
        <f>Q145-W145</f>
        <v>77901.054485298693</v>
      </c>
      <c r="AD145" s="9">
        <v>0</v>
      </c>
      <c r="AE145" s="9">
        <v>0</v>
      </c>
      <c r="AF145" s="9">
        <v>0</v>
      </c>
      <c r="AG145" s="9">
        <v>0</v>
      </c>
      <c r="AH145" s="9">
        <v>0</v>
      </c>
      <c r="AI145" s="9">
        <v>0</v>
      </c>
      <c r="AJ145" s="9">
        <v>0</v>
      </c>
      <c r="AK145" s="9">
        <f t="shared" si="18"/>
        <v>3458250</v>
      </c>
      <c r="AL145" s="20">
        <v>2024</v>
      </c>
    </row>
    <row r="146" spans="2:38" ht="45.75" customHeight="1" x14ac:dyDescent="0.25">
      <c r="B146" s="18">
        <v>139</v>
      </c>
      <c r="C146" s="18" t="s">
        <v>34</v>
      </c>
      <c r="D146" s="18" t="s">
        <v>91</v>
      </c>
      <c r="E146" s="18" t="s">
        <v>434</v>
      </c>
      <c r="F146" s="18" t="s">
        <v>296</v>
      </c>
      <c r="G146" s="18">
        <v>81</v>
      </c>
      <c r="H146" s="18">
        <v>246</v>
      </c>
      <c r="I146" s="18" t="s">
        <v>33</v>
      </c>
      <c r="J146" s="18">
        <v>60</v>
      </c>
      <c r="K146" s="21">
        <v>10</v>
      </c>
      <c r="L146" s="19" t="s">
        <v>28</v>
      </c>
      <c r="M146" s="9">
        <v>3513000</v>
      </c>
      <c r="N146" s="9">
        <v>3513000</v>
      </c>
      <c r="O146" s="9">
        <v>0</v>
      </c>
      <c r="P146" s="9">
        <v>0</v>
      </c>
      <c r="Q146" s="9">
        <v>0</v>
      </c>
      <c r="R146" s="9">
        <v>0</v>
      </c>
      <c r="S146" s="9">
        <v>3433865.5363347</v>
      </c>
      <c r="T146" s="9">
        <v>3433865.5363347</v>
      </c>
      <c r="U146" s="9">
        <v>0</v>
      </c>
      <c r="V146" s="9">
        <v>0</v>
      </c>
      <c r="W146" s="9">
        <v>0</v>
      </c>
      <c r="X146" s="9">
        <v>0</v>
      </c>
      <c r="Y146" s="9">
        <v>79134.463665300253</v>
      </c>
      <c r="Z146" s="9">
        <v>79134.463665300253</v>
      </c>
      <c r="AA146" s="9">
        <v>0</v>
      </c>
      <c r="AB146" s="9">
        <v>0</v>
      </c>
      <c r="AC146" s="9">
        <v>0</v>
      </c>
      <c r="AD146" s="9">
        <v>0</v>
      </c>
      <c r="AE146" s="9">
        <v>0</v>
      </c>
      <c r="AF146" s="9">
        <v>0</v>
      </c>
      <c r="AG146" s="9">
        <v>0</v>
      </c>
      <c r="AH146" s="9">
        <v>0</v>
      </c>
      <c r="AI146" s="9">
        <v>0</v>
      </c>
      <c r="AJ146" s="9">
        <v>0</v>
      </c>
      <c r="AK146" s="9">
        <f t="shared" si="18"/>
        <v>3513000</v>
      </c>
      <c r="AL146" s="20">
        <v>2021</v>
      </c>
    </row>
    <row r="147" spans="2:38" ht="45.75" customHeight="1" x14ac:dyDescent="0.25">
      <c r="B147" s="18">
        <v>140</v>
      </c>
      <c r="C147" s="18" t="s">
        <v>37</v>
      </c>
      <c r="D147" s="18" t="s">
        <v>91</v>
      </c>
      <c r="E147" s="25" t="s">
        <v>435</v>
      </c>
      <c r="F147" s="18" t="s">
        <v>296</v>
      </c>
      <c r="G147" s="25">
        <v>100</v>
      </c>
      <c r="H147" s="18">
        <v>265</v>
      </c>
      <c r="I147" s="18" t="s">
        <v>33</v>
      </c>
      <c r="J147" s="18">
        <v>60</v>
      </c>
      <c r="K147" s="21">
        <v>10</v>
      </c>
      <c r="L147" s="19" t="s">
        <v>28</v>
      </c>
      <c r="M147" s="9">
        <v>3513000</v>
      </c>
      <c r="N147" s="9">
        <v>3513000</v>
      </c>
      <c r="O147" s="9">
        <v>0</v>
      </c>
      <c r="P147" s="9">
        <v>0</v>
      </c>
      <c r="Q147" s="9">
        <v>0</v>
      </c>
      <c r="R147" s="9">
        <v>0</v>
      </c>
      <c r="S147" s="9">
        <v>3433865.5363347</v>
      </c>
      <c r="T147" s="9">
        <v>3433865.5363347</v>
      </c>
      <c r="U147" s="9">
        <v>0</v>
      </c>
      <c r="V147" s="9">
        <v>0</v>
      </c>
      <c r="W147" s="9">
        <v>0</v>
      </c>
      <c r="X147" s="9">
        <v>0</v>
      </c>
      <c r="Y147" s="9">
        <v>79134.463665300253</v>
      </c>
      <c r="Z147" s="9">
        <v>79134.463665300253</v>
      </c>
      <c r="AA147" s="9">
        <v>0</v>
      </c>
      <c r="AB147" s="9">
        <v>0</v>
      </c>
      <c r="AC147" s="9">
        <v>0</v>
      </c>
      <c r="AD147" s="9">
        <v>0</v>
      </c>
      <c r="AE147" s="9">
        <v>0</v>
      </c>
      <c r="AF147" s="9">
        <v>0</v>
      </c>
      <c r="AG147" s="9">
        <v>0</v>
      </c>
      <c r="AH147" s="9">
        <v>0</v>
      </c>
      <c r="AI147" s="9">
        <v>0</v>
      </c>
      <c r="AJ147" s="9">
        <v>0</v>
      </c>
      <c r="AK147" s="9">
        <f t="shared" si="18"/>
        <v>3513000</v>
      </c>
      <c r="AL147" s="20">
        <v>2021</v>
      </c>
    </row>
    <row r="148" spans="2:38" ht="45.75" customHeight="1" x14ac:dyDescent="0.25">
      <c r="B148" s="18">
        <v>141</v>
      </c>
      <c r="C148" s="18" t="s">
        <v>37</v>
      </c>
      <c r="D148" s="18" t="s">
        <v>91</v>
      </c>
      <c r="E148" s="18" t="s">
        <v>436</v>
      </c>
      <c r="F148" s="18" t="s">
        <v>292</v>
      </c>
      <c r="G148" s="18">
        <v>90</v>
      </c>
      <c r="H148" s="18">
        <v>522</v>
      </c>
      <c r="I148" s="18" t="s">
        <v>33</v>
      </c>
      <c r="J148" s="18">
        <v>70</v>
      </c>
      <c r="K148" s="21">
        <v>15</v>
      </c>
      <c r="L148" s="19" t="s">
        <v>28</v>
      </c>
      <c r="M148" s="9">
        <v>5400000</v>
      </c>
      <c r="N148" s="9">
        <v>0</v>
      </c>
      <c r="O148" s="9">
        <v>5400000</v>
      </c>
      <c r="P148" s="9">
        <v>0</v>
      </c>
      <c r="Q148" s="9">
        <v>0</v>
      </c>
      <c r="R148" s="9">
        <v>0</v>
      </c>
      <c r="S148" s="9">
        <v>5278358.6382599995</v>
      </c>
      <c r="T148" s="9">
        <v>0</v>
      </c>
      <c r="U148" s="9">
        <v>5278358.6382599995</v>
      </c>
      <c r="V148" s="9">
        <v>0</v>
      </c>
      <c r="W148" s="9">
        <v>0</v>
      </c>
      <c r="X148" s="9">
        <v>0</v>
      </c>
      <c r="Y148" s="9">
        <v>121641.36174000031</v>
      </c>
      <c r="Z148" s="9">
        <v>0</v>
      </c>
      <c r="AA148" s="9">
        <v>121641.36174000031</v>
      </c>
      <c r="AB148" s="9">
        <v>0</v>
      </c>
      <c r="AC148" s="9">
        <v>0</v>
      </c>
      <c r="AD148" s="9">
        <v>0</v>
      </c>
      <c r="AE148" s="9">
        <v>0</v>
      </c>
      <c r="AF148" s="9">
        <v>0</v>
      </c>
      <c r="AG148" s="9">
        <v>0</v>
      </c>
      <c r="AH148" s="9">
        <v>0</v>
      </c>
      <c r="AI148" s="9">
        <v>0</v>
      </c>
      <c r="AJ148" s="9">
        <v>0</v>
      </c>
      <c r="AK148" s="9">
        <f t="shared" si="18"/>
        <v>5400000</v>
      </c>
      <c r="AL148" s="20">
        <v>2022</v>
      </c>
    </row>
    <row r="149" spans="2:38" ht="45.75" customHeight="1" x14ac:dyDescent="0.25">
      <c r="B149" s="18">
        <v>142</v>
      </c>
      <c r="C149" s="18" t="s">
        <v>37</v>
      </c>
      <c r="D149" s="18" t="s">
        <v>91</v>
      </c>
      <c r="E149" s="18" t="s">
        <v>437</v>
      </c>
      <c r="F149" s="18" t="s">
        <v>296</v>
      </c>
      <c r="G149" s="18">
        <v>100</v>
      </c>
      <c r="H149" s="18">
        <v>213</v>
      </c>
      <c r="I149" s="18" t="s">
        <v>33</v>
      </c>
      <c r="J149" s="22">
        <v>60</v>
      </c>
      <c r="K149" s="21">
        <v>10</v>
      </c>
      <c r="L149" s="19" t="s">
        <v>28</v>
      </c>
      <c r="M149" s="9">
        <v>3513000</v>
      </c>
      <c r="N149" s="9">
        <v>3513000</v>
      </c>
      <c r="O149" s="9">
        <v>0</v>
      </c>
      <c r="P149" s="9">
        <v>0</v>
      </c>
      <c r="Q149" s="9">
        <v>0</v>
      </c>
      <c r="R149" s="9">
        <v>0</v>
      </c>
      <c r="S149" s="9">
        <v>3433865.5363347</v>
      </c>
      <c r="T149" s="9">
        <v>3433865.5363347</v>
      </c>
      <c r="U149" s="9">
        <v>0</v>
      </c>
      <c r="V149" s="9">
        <v>0</v>
      </c>
      <c r="W149" s="9">
        <v>0</v>
      </c>
      <c r="X149" s="9">
        <v>0</v>
      </c>
      <c r="Y149" s="9">
        <v>79134.463665300253</v>
      </c>
      <c r="Z149" s="9">
        <v>79134.463665300253</v>
      </c>
      <c r="AA149" s="9">
        <v>0</v>
      </c>
      <c r="AB149" s="9">
        <v>0</v>
      </c>
      <c r="AC149" s="9">
        <v>0</v>
      </c>
      <c r="AD149" s="9">
        <v>0</v>
      </c>
      <c r="AE149" s="9">
        <v>0</v>
      </c>
      <c r="AF149" s="9">
        <v>0</v>
      </c>
      <c r="AG149" s="9">
        <v>0</v>
      </c>
      <c r="AH149" s="9">
        <v>0</v>
      </c>
      <c r="AI149" s="9">
        <v>0</v>
      </c>
      <c r="AJ149" s="9">
        <v>0</v>
      </c>
      <c r="AK149" s="9">
        <f t="shared" si="18"/>
        <v>3513000</v>
      </c>
      <c r="AL149" s="20">
        <v>2021</v>
      </c>
    </row>
    <row r="150" spans="2:38" ht="45.75" customHeight="1" x14ac:dyDescent="0.25">
      <c r="B150" s="18">
        <v>143</v>
      </c>
      <c r="C150" s="18" t="s">
        <v>37</v>
      </c>
      <c r="D150" s="18" t="s">
        <v>91</v>
      </c>
      <c r="E150" s="18" t="s">
        <v>438</v>
      </c>
      <c r="F150" s="18" t="s">
        <v>327</v>
      </c>
      <c r="G150" s="18">
        <v>100</v>
      </c>
      <c r="H150" s="18">
        <v>369</v>
      </c>
      <c r="I150" s="18" t="s">
        <v>33</v>
      </c>
      <c r="J150" s="22">
        <v>70</v>
      </c>
      <c r="K150" s="21">
        <v>15</v>
      </c>
      <c r="L150" s="19" t="s">
        <v>28</v>
      </c>
      <c r="M150" s="9">
        <v>4150000</v>
      </c>
      <c r="N150" s="9">
        <v>4150000</v>
      </c>
      <c r="O150" s="9">
        <v>0</v>
      </c>
      <c r="P150" s="9">
        <v>0</v>
      </c>
      <c r="Q150" s="9">
        <v>0</v>
      </c>
      <c r="R150" s="9">
        <v>0</v>
      </c>
      <c r="S150" s="9">
        <v>4056516.3608849999</v>
      </c>
      <c r="T150" s="9">
        <v>4056516.3608849999</v>
      </c>
      <c r="U150" s="9">
        <v>0</v>
      </c>
      <c r="V150" s="9">
        <v>0</v>
      </c>
      <c r="W150" s="9">
        <v>0</v>
      </c>
      <c r="X150" s="9">
        <v>0</v>
      </c>
      <c r="Y150" s="9">
        <v>93483.639115000187</v>
      </c>
      <c r="Z150" s="9">
        <v>93483.639115000187</v>
      </c>
      <c r="AA150" s="9">
        <v>0</v>
      </c>
      <c r="AB150" s="9">
        <v>0</v>
      </c>
      <c r="AC150" s="9">
        <v>0</v>
      </c>
      <c r="AD150" s="9">
        <v>0</v>
      </c>
      <c r="AE150" s="9">
        <v>0</v>
      </c>
      <c r="AF150" s="9">
        <v>0</v>
      </c>
      <c r="AG150" s="9">
        <v>0</v>
      </c>
      <c r="AH150" s="9">
        <v>0</v>
      </c>
      <c r="AI150" s="9">
        <v>0</v>
      </c>
      <c r="AJ150" s="9">
        <v>0</v>
      </c>
      <c r="AK150" s="9">
        <f t="shared" si="18"/>
        <v>4150000</v>
      </c>
      <c r="AL150" s="20">
        <v>2021</v>
      </c>
    </row>
    <row r="151" spans="2:38" ht="45.75" customHeight="1" x14ac:dyDescent="0.25">
      <c r="B151" s="18">
        <v>144</v>
      </c>
      <c r="C151" s="18" t="s">
        <v>37</v>
      </c>
      <c r="D151" s="18" t="s">
        <v>91</v>
      </c>
      <c r="E151" s="18" t="s">
        <v>439</v>
      </c>
      <c r="F151" s="18" t="s">
        <v>292</v>
      </c>
      <c r="G151" s="18">
        <v>88</v>
      </c>
      <c r="H151" s="18">
        <v>284</v>
      </c>
      <c r="I151" s="18" t="s">
        <v>33</v>
      </c>
      <c r="J151" s="22">
        <v>70</v>
      </c>
      <c r="K151" s="21">
        <v>15</v>
      </c>
      <c r="L151" s="19" t="s">
        <v>28</v>
      </c>
      <c r="M151" s="9">
        <v>4602000</v>
      </c>
      <c r="N151" s="9">
        <v>0</v>
      </c>
      <c r="O151" s="9">
        <v>0</v>
      </c>
      <c r="P151" s="9">
        <v>4602000</v>
      </c>
      <c r="Q151" s="9">
        <v>0</v>
      </c>
      <c r="R151" s="9">
        <v>0</v>
      </c>
      <c r="S151" s="9">
        <v>4498334.5283837998</v>
      </c>
      <c r="T151" s="9">
        <v>0</v>
      </c>
      <c r="U151" s="9">
        <v>0</v>
      </c>
      <c r="V151" s="9">
        <v>4498334.5283837998</v>
      </c>
      <c r="W151" s="9">
        <v>0</v>
      </c>
      <c r="X151" s="9">
        <v>0</v>
      </c>
      <c r="Y151" s="9">
        <v>103665.4716162002</v>
      </c>
      <c r="Z151" s="9">
        <v>0</v>
      </c>
      <c r="AA151" s="9">
        <v>0</v>
      </c>
      <c r="AB151" s="9">
        <v>103665.4716162002</v>
      </c>
      <c r="AC151" s="9">
        <v>0</v>
      </c>
      <c r="AD151" s="9">
        <v>0</v>
      </c>
      <c r="AE151" s="9">
        <v>0</v>
      </c>
      <c r="AF151" s="9">
        <v>0</v>
      </c>
      <c r="AG151" s="9">
        <v>0</v>
      </c>
      <c r="AH151" s="9">
        <v>0</v>
      </c>
      <c r="AI151" s="9">
        <v>0</v>
      </c>
      <c r="AJ151" s="9">
        <v>0</v>
      </c>
      <c r="AK151" s="9">
        <f t="shared" si="18"/>
        <v>4602000</v>
      </c>
      <c r="AL151" s="20">
        <v>2023</v>
      </c>
    </row>
    <row r="152" spans="2:38" ht="45.75" customHeight="1" x14ac:dyDescent="0.25">
      <c r="B152" s="18">
        <v>145</v>
      </c>
      <c r="C152" s="18" t="s">
        <v>239</v>
      </c>
      <c r="D152" s="18" t="s">
        <v>58</v>
      </c>
      <c r="E152" s="18" t="s">
        <v>440</v>
      </c>
      <c r="F152" s="18" t="s">
        <v>315</v>
      </c>
      <c r="G152" s="18">
        <v>81</v>
      </c>
      <c r="H152" s="18">
        <v>502</v>
      </c>
      <c r="I152" s="18" t="s">
        <v>33</v>
      </c>
      <c r="J152" s="18">
        <v>120</v>
      </c>
      <c r="K152" s="18">
        <v>22</v>
      </c>
      <c r="L152" s="19" t="s">
        <v>28</v>
      </c>
      <c r="M152" s="9">
        <v>9167000</v>
      </c>
      <c r="N152" s="9">
        <v>0</v>
      </c>
      <c r="O152" s="9">
        <v>0</v>
      </c>
      <c r="P152" s="9">
        <v>9167000</v>
      </c>
      <c r="Q152" s="9">
        <v>0</v>
      </c>
      <c r="R152" s="9">
        <v>0</v>
      </c>
      <c r="S152" s="9">
        <v>8960502.5253573004</v>
      </c>
      <c r="T152" s="9">
        <v>0</v>
      </c>
      <c r="U152" s="9">
        <v>0</v>
      </c>
      <c r="V152" s="9">
        <v>8960502.5253573004</v>
      </c>
      <c r="W152" s="9">
        <v>0</v>
      </c>
      <c r="X152" s="9">
        <v>0</v>
      </c>
      <c r="Y152" s="9">
        <v>206497.47464269967</v>
      </c>
      <c r="Z152" s="9">
        <v>0</v>
      </c>
      <c r="AA152" s="9">
        <v>0</v>
      </c>
      <c r="AB152" s="9">
        <v>206497.47464269967</v>
      </c>
      <c r="AC152" s="9">
        <v>0</v>
      </c>
      <c r="AD152" s="9">
        <v>0</v>
      </c>
      <c r="AE152" s="9">
        <v>0</v>
      </c>
      <c r="AF152" s="9">
        <v>0</v>
      </c>
      <c r="AG152" s="9">
        <v>0</v>
      </c>
      <c r="AH152" s="9">
        <v>0</v>
      </c>
      <c r="AI152" s="9">
        <v>0</v>
      </c>
      <c r="AJ152" s="9">
        <v>0</v>
      </c>
      <c r="AK152" s="9">
        <f t="shared" si="18"/>
        <v>9167000</v>
      </c>
      <c r="AL152" s="20">
        <v>2023</v>
      </c>
    </row>
    <row r="153" spans="2:38" ht="45.75" customHeight="1" x14ac:dyDescent="0.25">
      <c r="B153" s="18">
        <v>146</v>
      </c>
      <c r="C153" s="18" t="s">
        <v>239</v>
      </c>
      <c r="D153" s="18" t="s">
        <v>91</v>
      </c>
      <c r="E153" s="18" t="s">
        <v>441</v>
      </c>
      <c r="F153" s="18" t="s">
        <v>296</v>
      </c>
      <c r="G153" s="18">
        <v>82</v>
      </c>
      <c r="H153" s="18">
        <v>93</v>
      </c>
      <c r="I153" s="18" t="s">
        <v>33</v>
      </c>
      <c r="J153" s="18">
        <v>60</v>
      </c>
      <c r="K153" s="21">
        <v>10</v>
      </c>
      <c r="L153" s="19" t="s">
        <v>28</v>
      </c>
      <c r="M153" s="9">
        <v>3874500</v>
      </c>
      <c r="N153" s="9">
        <v>0</v>
      </c>
      <c r="O153" s="9">
        <v>0</v>
      </c>
      <c r="P153" s="9">
        <v>3874500</v>
      </c>
      <c r="Q153" s="9">
        <v>0</v>
      </c>
      <c r="R153" s="9">
        <v>0</v>
      </c>
      <c r="S153" s="9">
        <v>3787222.3229515497</v>
      </c>
      <c r="T153" s="9">
        <v>0</v>
      </c>
      <c r="U153" s="9">
        <v>0</v>
      </c>
      <c r="V153" s="9">
        <v>3787222.3229515497</v>
      </c>
      <c r="W153" s="9">
        <v>0</v>
      </c>
      <c r="X153" s="9">
        <v>0</v>
      </c>
      <c r="Y153" s="9">
        <v>87277.67704845019</v>
      </c>
      <c r="Z153" s="9">
        <v>0</v>
      </c>
      <c r="AA153" s="9">
        <v>0</v>
      </c>
      <c r="AB153" s="9">
        <v>87277.67704845019</v>
      </c>
      <c r="AC153" s="9">
        <v>0</v>
      </c>
      <c r="AD153" s="9">
        <v>0</v>
      </c>
      <c r="AE153" s="9">
        <v>0</v>
      </c>
      <c r="AF153" s="9">
        <v>0</v>
      </c>
      <c r="AG153" s="9">
        <v>0</v>
      </c>
      <c r="AH153" s="9">
        <v>0</v>
      </c>
      <c r="AI153" s="9">
        <v>0</v>
      </c>
      <c r="AJ153" s="9">
        <v>0</v>
      </c>
      <c r="AK153" s="9">
        <f t="shared" si="18"/>
        <v>3874500</v>
      </c>
      <c r="AL153" s="20">
        <v>2023</v>
      </c>
    </row>
    <row r="154" spans="2:38" ht="55.5" customHeight="1" x14ac:dyDescent="0.25">
      <c r="B154" s="18">
        <v>147</v>
      </c>
      <c r="C154" s="18" t="s">
        <v>239</v>
      </c>
      <c r="D154" s="18" t="s">
        <v>91</v>
      </c>
      <c r="E154" s="18" t="s">
        <v>442</v>
      </c>
      <c r="F154" s="18" t="s">
        <v>292</v>
      </c>
      <c r="G154" s="18">
        <v>83</v>
      </c>
      <c r="H154" s="18">
        <v>188</v>
      </c>
      <c r="I154" s="18" t="s">
        <v>33</v>
      </c>
      <c r="J154" s="18">
        <v>70</v>
      </c>
      <c r="K154" s="21">
        <v>15</v>
      </c>
      <c r="L154" s="19" t="s">
        <v>28</v>
      </c>
      <c r="M154" s="9">
        <v>4602000</v>
      </c>
      <c r="N154" s="9">
        <v>0</v>
      </c>
      <c r="O154" s="9">
        <v>0</v>
      </c>
      <c r="P154" s="9">
        <v>4602000</v>
      </c>
      <c r="Q154" s="9">
        <v>0</v>
      </c>
      <c r="R154" s="9">
        <v>0</v>
      </c>
      <c r="S154" s="9">
        <v>4498334.5283837998</v>
      </c>
      <c r="T154" s="9">
        <v>0</v>
      </c>
      <c r="U154" s="9">
        <v>0</v>
      </c>
      <c r="V154" s="9">
        <v>4498334.5283837998</v>
      </c>
      <c r="W154" s="9">
        <v>0</v>
      </c>
      <c r="X154" s="9">
        <v>0</v>
      </c>
      <c r="Y154" s="9">
        <v>103665.4716162002</v>
      </c>
      <c r="Z154" s="9">
        <v>0</v>
      </c>
      <c r="AA154" s="9">
        <v>0</v>
      </c>
      <c r="AB154" s="9">
        <v>103665.4716162002</v>
      </c>
      <c r="AC154" s="9">
        <v>0</v>
      </c>
      <c r="AD154" s="9">
        <v>0</v>
      </c>
      <c r="AE154" s="9">
        <v>0</v>
      </c>
      <c r="AF154" s="9">
        <v>0</v>
      </c>
      <c r="AG154" s="9">
        <v>0</v>
      </c>
      <c r="AH154" s="9">
        <v>0</v>
      </c>
      <c r="AI154" s="9">
        <v>0</v>
      </c>
      <c r="AJ154" s="9">
        <v>0</v>
      </c>
      <c r="AK154" s="9">
        <f t="shared" si="18"/>
        <v>4602000</v>
      </c>
      <c r="AL154" s="20">
        <v>2023</v>
      </c>
    </row>
    <row r="155" spans="2:38" ht="45.75" customHeight="1" x14ac:dyDescent="0.25">
      <c r="B155" s="18">
        <v>148</v>
      </c>
      <c r="C155" s="18" t="s">
        <v>239</v>
      </c>
      <c r="D155" s="18" t="s">
        <v>91</v>
      </c>
      <c r="E155" s="18" t="s">
        <v>443</v>
      </c>
      <c r="F155" s="18" t="s">
        <v>296</v>
      </c>
      <c r="G155" s="18">
        <v>81</v>
      </c>
      <c r="H155" s="18">
        <v>257</v>
      </c>
      <c r="I155" s="18" t="s">
        <v>33</v>
      </c>
      <c r="J155" s="18">
        <v>60</v>
      </c>
      <c r="K155" s="21">
        <v>10</v>
      </c>
      <c r="L155" s="19" t="s">
        <v>28</v>
      </c>
      <c r="M155" s="9">
        <v>3513000</v>
      </c>
      <c r="N155" s="9">
        <v>3513000</v>
      </c>
      <c r="O155" s="9">
        <v>0</v>
      </c>
      <c r="P155" s="9">
        <v>0</v>
      </c>
      <c r="Q155" s="9">
        <v>0</v>
      </c>
      <c r="R155" s="9">
        <v>0</v>
      </c>
      <c r="S155" s="9">
        <v>3433865.5363347</v>
      </c>
      <c r="T155" s="9">
        <v>3433865.5363347</v>
      </c>
      <c r="U155" s="9">
        <v>0</v>
      </c>
      <c r="V155" s="9">
        <v>0</v>
      </c>
      <c r="W155" s="9">
        <v>0</v>
      </c>
      <c r="X155" s="9">
        <v>0</v>
      </c>
      <c r="Y155" s="9">
        <v>79134.463665300253</v>
      </c>
      <c r="Z155" s="9">
        <v>79134.463665300253</v>
      </c>
      <c r="AA155" s="9">
        <v>0</v>
      </c>
      <c r="AB155" s="9">
        <v>0</v>
      </c>
      <c r="AC155" s="9">
        <v>0</v>
      </c>
      <c r="AD155" s="9">
        <v>0</v>
      </c>
      <c r="AE155" s="9">
        <v>0</v>
      </c>
      <c r="AF155" s="9">
        <v>0</v>
      </c>
      <c r="AG155" s="9">
        <v>0</v>
      </c>
      <c r="AH155" s="9">
        <v>0</v>
      </c>
      <c r="AI155" s="9">
        <v>0</v>
      </c>
      <c r="AJ155" s="9">
        <v>0</v>
      </c>
      <c r="AK155" s="9">
        <f t="shared" si="18"/>
        <v>3513000</v>
      </c>
      <c r="AL155" s="20">
        <v>2021</v>
      </c>
    </row>
    <row r="156" spans="2:38" ht="63" customHeight="1" x14ac:dyDescent="0.25">
      <c r="B156" s="18">
        <v>149</v>
      </c>
      <c r="C156" s="18" t="s">
        <v>239</v>
      </c>
      <c r="D156" s="18" t="s">
        <v>91</v>
      </c>
      <c r="E156" s="18" t="s">
        <v>444</v>
      </c>
      <c r="F156" s="18" t="s">
        <v>296</v>
      </c>
      <c r="G156" s="18">
        <v>82.2</v>
      </c>
      <c r="H156" s="18">
        <v>330</v>
      </c>
      <c r="I156" s="18" t="s">
        <v>33</v>
      </c>
      <c r="J156" s="18">
        <v>60</v>
      </c>
      <c r="K156" s="21">
        <v>10</v>
      </c>
      <c r="L156" s="19" t="s">
        <v>28</v>
      </c>
      <c r="M156" s="9">
        <v>3874500</v>
      </c>
      <c r="N156" s="9">
        <v>0</v>
      </c>
      <c r="O156" s="9">
        <v>0</v>
      </c>
      <c r="P156" s="9">
        <v>3874500</v>
      </c>
      <c r="Q156" s="9">
        <v>0</v>
      </c>
      <c r="R156" s="9">
        <v>0</v>
      </c>
      <c r="S156" s="9">
        <v>3787222.3229515497</v>
      </c>
      <c r="T156" s="9">
        <v>0</v>
      </c>
      <c r="U156" s="9">
        <v>0</v>
      </c>
      <c r="V156" s="9">
        <v>3787222.3229515497</v>
      </c>
      <c r="W156" s="9">
        <v>0</v>
      </c>
      <c r="X156" s="9">
        <v>0</v>
      </c>
      <c r="Y156" s="9">
        <v>87277.67704845019</v>
      </c>
      <c r="Z156" s="9">
        <v>0</v>
      </c>
      <c r="AA156" s="9">
        <v>0</v>
      </c>
      <c r="AB156" s="9">
        <v>87277.67704845019</v>
      </c>
      <c r="AC156" s="9">
        <v>0</v>
      </c>
      <c r="AD156" s="9">
        <v>0</v>
      </c>
      <c r="AE156" s="9">
        <v>0</v>
      </c>
      <c r="AF156" s="9">
        <v>0</v>
      </c>
      <c r="AG156" s="9">
        <v>0</v>
      </c>
      <c r="AH156" s="9">
        <v>0</v>
      </c>
      <c r="AI156" s="9">
        <v>0</v>
      </c>
      <c r="AJ156" s="9">
        <v>0</v>
      </c>
      <c r="AK156" s="9">
        <f t="shared" si="18"/>
        <v>3874500</v>
      </c>
      <c r="AL156" s="20">
        <v>2023</v>
      </c>
    </row>
    <row r="157" spans="2:38" ht="45.75" customHeight="1" x14ac:dyDescent="0.25">
      <c r="B157" s="18">
        <v>150</v>
      </c>
      <c r="C157" s="18" t="s">
        <v>239</v>
      </c>
      <c r="D157" s="18" t="s">
        <v>91</v>
      </c>
      <c r="E157" s="18" t="s">
        <v>445</v>
      </c>
      <c r="F157" s="18" t="s">
        <v>296</v>
      </c>
      <c r="G157" s="18">
        <v>82</v>
      </c>
      <c r="H157" s="18">
        <v>234</v>
      </c>
      <c r="I157" s="18" t="s">
        <v>33</v>
      </c>
      <c r="J157" s="18">
        <v>60</v>
      </c>
      <c r="K157" s="21">
        <v>10</v>
      </c>
      <c r="L157" s="19" t="s">
        <v>28</v>
      </c>
      <c r="M157" s="9">
        <v>3513000</v>
      </c>
      <c r="N157" s="9">
        <v>3513000</v>
      </c>
      <c r="O157" s="9">
        <v>0</v>
      </c>
      <c r="P157" s="9">
        <v>0</v>
      </c>
      <c r="Q157" s="9">
        <v>0</v>
      </c>
      <c r="R157" s="9">
        <v>0</v>
      </c>
      <c r="S157" s="9">
        <v>3433865.5363347</v>
      </c>
      <c r="T157" s="9">
        <v>3433865.5363347</v>
      </c>
      <c r="U157" s="9">
        <v>0</v>
      </c>
      <c r="V157" s="9">
        <v>0</v>
      </c>
      <c r="W157" s="9">
        <v>0</v>
      </c>
      <c r="X157" s="9">
        <v>0</v>
      </c>
      <c r="Y157" s="9">
        <v>79134.463665300253</v>
      </c>
      <c r="Z157" s="9">
        <v>79134.463665300253</v>
      </c>
      <c r="AA157" s="9">
        <v>0</v>
      </c>
      <c r="AB157" s="9">
        <v>0</v>
      </c>
      <c r="AC157" s="9">
        <v>0</v>
      </c>
      <c r="AD157" s="9">
        <v>0</v>
      </c>
      <c r="AE157" s="9">
        <v>0</v>
      </c>
      <c r="AF157" s="9">
        <v>0</v>
      </c>
      <c r="AG157" s="9">
        <v>0</v>
      </c>
      <c r="AH157" s="9">
        <v>0</v>
      </c>
      <c r="AI157" s="9">
        <v>0</v>
      </c>
      <c r="AJ157" s="9">
        <v>0</v>
      </c>
      <c r="AK157" s="9">
        <f t="shared" si="18"/>
        <v>3513000</v>
      </c>
      <c r="AL157" s="20">
        <v>2021</v>
      </c>
    </row>
    <row r="158" spans="2:38" ht="45.75" customHeight="1" x14ac:dyDescent="0.25">
      <c r="B158" s="18">
        <v>151</v>
      </c>
      <c r="C158" s="18" t="s">
        <v>239</v>
      </c>
      <c r="D158" s="18" t="s">
        <v>91</v>
      </c>
      <c r="E158" s="18" t="s">
        <v>446</v>
      </c>
      <c r="F158" s="18" t="s">
        <v>296</v>
      </c>
      <c r="G158" s="18">
        <v>83</v>
      </c>
      <c r="H158" s="18">
        <v>78</v>
      </c>
      <c r="I158" s="18" t="s">
        <v>33</v>
      </c>
      <c r="J158" s="18">
        <v>60</v>
      </c>
      <c r="K158" s="21">
        <v>10</v>
      </c>
      <c r="L158" s="19" t="s">
        <v>28</v>
      </c>
      <c r="M158" s="54">
        <f t="shared" si="16"/>
        <v>4300000</v>
      </c>
      <c r="N158" s="9">
        <v>0</v>
      </c>
      <c r="O158" s="9">
        <v>0</v>
      </c>
      <c r="P158" s="9">
        <v>0</v>
      </c>
      <c r="Q158" s="9">
        <v>0</v>
      </c>
      <c r="R158" s="54">
        <v>4300000</v>
      </c>
      <c r="S158" s="9">
        <f>X158</f>
        <v>4203137.4800000004</v>
      </c>
      <c r="T158" s="9">
        <v>0</v>
      </c>
      <c r="U158" s="9">
        <v>0</v>
      </c>
      <c r="V158" s="9">
        <v>0</v>
      </c>
      <c r="W158" s="9">
        <v>0</v>
      </c>
      <c r="X158" s="9">
        <v>4203137.4800000004</v>
      </c>
      <c r="Y158" s="9">
        <f>AD158</f>
        <v>96862.519999999553</v>
      </c>
      <c r="Z158" s="9">
        <v>0</v>
      </c>
      <c r="AA158" s="9">
        <v>0</v>
      </c>
      <c r="AB158" s="9">
        <v>0</v>
      </c>
      <c r="AC158" s="9">
        <v>0</v>
      </c>
      <c r="AD158" s="9">
        <f>R158-X158</f>
        <v>96862.519999999553</v>
      </c>
      <c r="AE158" s="9">
        <v>0</v>
      </c>
      <c r="AF158" s="9">
        <v>0</v>
      </c>
      <c r="AG158" s="9">
        <v>0</v>
      </c>
      <c r="AH158" s="9">
        <v>0</v>
      </c>
      <c r="AI158" s="9">
        <v>0</v>
      </c>
      <c r="AJ158" s="9">
        <v>0</v>
      </c>
      <c r="AK158" s="9">
        <f t="shared" si="18"/>
        <v>4300000</v>
      </c>
      <c r="AL158" s="20">
        <v>2025</v>
      </c>
    </row>
    <row r="159" spans="2:38" ht="45.75" customHeight="1" x14ac:dyDescent="0.25">
      <c r="B159" s="18">
        <v>152</v>
      </c>
      <c r="C159" s="18" t="s">
        <v>239</v>
      </c>
      <c r="D159" s="18" t="s">
        <v>91</v>
      </c>
      <c r="E159" s="18" t="s">
        <v>447</v>
      </c>
      <c r="F159" s="18" t="s">
        <v>296</v>
      </c>
      <c r="G159" s="18">
        <v>82</v>
      </c>
      <c r="H159" s="18">
        <v>101</v>
      </c>
      <c r="I159" s="18" t="s">
        <v>33</v>
      </c>
      <c r="J159" s="18">
        <v>60</v>
      </c>
      <c r="K159" s="21">
        <v>10</v>
      </c>
      <c r="L159" s="19" t="s">
        <v>28</v>
      </c>
      <c r="M159" s="9">
        <v>3874500</v>
      </c>
      <c r="N159" s="9">
        <v>0</v>
      </c>
      <c r="O159" s="9">
        <v>0</v>
      </c>
      <c r="P159" s="9">
        <v>3874500</v>
      </c>
      <c r="Q159" s="9">
        <v>0</v>
      </c>
      <c r="R159" s="9">
        <v>0</v>
      </c>
      <c r="S159" s="9">
        <v>3787222.3229515497</v>
      </c>
      <c r="T159" s="9">
        <v>0</v>
      </c>
      <c r="U159" s="9">
        <v>0</v>
      </c>
      <c r="V159" s="9">
        <v>3787222.3229515497</v>
      </c>
      <c r="W159" s="9">
        <v>0</v>
      </c>
      <c r="X159" s="9">
        <v>0</v>
      </c>
      <c r="Y159" s="9">
        <v>87277.67704845019</v>
      </c>
      <c r="Z159" s="9">
        <v>0</v>
      </c>
      <c r="AA159" s="9">
        <v>0</v>
      </c>
      <c r="AB159" s="9">
        <v>87277.67704845019</v>
      </c>
      <c r="AC159" s="9">
        <v>0</v>
      </c>
      <c r="AD159" s="9">
        <v>0</v>
      </c>
      <c r="AE159" s="9">
        <v>0</v>
      </c>
      <c r="AF159" s="9">
        <v>0</v>
      </c>
      <c r="AG159" s="9">
        <v>0</v>
      </c>
      <c r="AH159" s="9">
        <v>0</v>
      </c>
      <c r="AI159" s="9">
        <v>0</v>
      </c>
      <c r="AJ159" s="9">
        <v>0</v>
      </c>
      <c r="AK159" s="9">
        <f t="shared" si="18"/>
        <v>3874500</v>
      </c>
      <c r="AL159" s="20">
        <v>2023</v>
      </c>
    </row>
    <row r="160" spans="2:38" ht="45.75" customHeight="1" x14ac:dyDescent="0.25">
      <c r="B160" s="18">
        <v>153</v>
      </c>
      <c r="C160" s="18" t="s">
        <v>239</v>
      </c>
      <c r="D160" s="18" t="s">
        <v>91</v>
      </c>
      <c r="E160" s="18" t="s">
        <v>448</v>
      </c>
      <c r="F160" s="18" t="s">
        <v>296</v>
      </c>
      <c r="G160" s="18">
        <v>82</v>
      </c>
      <c r="H160" s="18">
        <v>327</v>
      </c>
      <c r="I160" s="18" t="s">
        <v>33</v>
      </c>
      <c r="J160" s="18">
        <v>60</v>
      </c>
      <c r="K160" s="21">
        <v>10</v>
      </c>
      <c r="L160" s="19" t="s">
        <v>28</v>
      </c>
      <c r="M160" s="9">
        <v>3874500</v>
      </c>
      <c r="N160" s="9">
        <v>0</v>
      </c>
      <c r="O160" s="9">
        <v>0</v>
      </c>
      <c r="P160" s="9">
        <v>3874500</v>
      </c>
      <c r="Q160" s="9">
        <v>0</v>
      </c>
      <c r="R160" s="9">
        <v>0</v>
      </c>
      <c r="S160" s="9">
        <v>3787222.3229515497</v>
      </c>
      <c r="T160" s="9">
        <v>0</v>
      </c>
      <c r="U160" s="9">
        <v>0</v>
      </c>
      <c r="V160" s="9">
        <v>3787222.3229515497</v>
      </c>
      <c r="W160" s="9">
        <v>0</v>
      </c>
      <c r="X160" s="9">
        <v>0</v>
      </c>
      <c r="Y160" s="9">
        <v>87277.67704845019</v>
      </c>
      <c r="Z160" s="9">
        <v>0</v>
      </c>
      <c r="AA160" s="9">
        <v>0</v>
      </c>
      <c r="AB160" s="9">
        <v>87277.67704845019</v>
      </c>
      <c r="AC160" s="9">
        <v>0</v>
      </c>
      <c r="AD160" s="9">
        <v>0</v>
      </c>
      <c r="AE160" s="9">
        <v>0</v>
      </c>
      <c r="AF160" s="9">
        <v>0</v>
      </c>
      <c r="AG160" s="9">
        <v>0</v>
      </c>
      <c r="AH160" s="9">
        <v>0</v>
      </c>
      <c r="AI160" s="9">
        <v>0</v>
      </c>
      <c r="AJ160" s="9">
        <v>0</v>
      </c>
      <c r="AK160" s="9">
        <f t="shared" si="18"/>
        <v>3874500</v>
      </c>
      <c r="AL160" s="20">
        <v>2023</v>
      </c>
    </row>
    <row r="161" spans="2:38" ht="45.75" customHeight="1" x14ac:dyDescent="0.25">
      <c r="B161" s="18">
        <v>154</v>
      </c>
      <c r="C161" s="18" t="s">
        <v>239</v>
      </c>
      <c r="D161" s="18" t="s">
        <v>379</v>
      </c>
      <c r="E161" s="18" t="s">
        <v>449</v>
      </c>
      <c r="F161" s="18" t="s">
        <v>394</v>
      </c>
      <c r="G161" s="18"/>
      <c r="H161" s="18">
        <v>164</v>
      </c>
      <c r="I161" s="18" t="s">
        <v>33</v>
      </c>
      <c r="J161" s="18">
        <v>60</v>
      </c>
      <c r="K161" s="21">
        <v>10</v>
      </c>
      <c r="L161" s="19" t="s">
        <v>28</v>
      </c>
      <c r="M161" s="9">
        <v>3513000</v>
      </c>
      <c r="N161" s="9">
        <v>3513000</v>
      </c>
      <c r="O161" s="9">
        <v>0</v>
      </c>
      <c r="P161" s="9">
        <v>0</v>
      </c>
      <c r="Q161" s="9">
        <v>0</v>
      </c>
      <c r="R161" s="9">
        <v>0</v>
      </c>
      <c r="S161" s="9">
        <v>3433865.5363347</v>
      </c>
      <c r="T161" s="9">
        <v>3433865.5363347</v>
      </c>
      <c r="U161" s="9">
        <v>0</v>
      </c>
      <c r="V161" s="9">
        <v>0</v>
      </c>
      <c r="W161" s="9">
        <v>0</v>
      </c>
      <c r="X161" s="9">
        <v>0</v>
      </c>
      <c r="Y161" s="9">
        <v>79134.463665300253</v>
      </c>
      <c r="Z161" s="9">
        <v>79134.463665300253</v>
      </c>
      <c r="AA161" s="9">
        <v>0</v>
      </c>
      <c r="AB161" s="9">
        <v>0</v>
      </c>
      <c r="AC161" s="9">
        <v>0</v>
      </c>
      <c r="AD161" s="9">
        <v>0</v>
      </c>
      <c r="AE161" s="9">
        <v>0</v>
      </c>
      <c r="AF161" s="9">
        <v>0</v>
      </c>
      <c r="AG161" s="9">
        <v>0</v>
      </c>
      <c r="AH161" s="9">
        <v>0</v>
      </c>
      <c r="AI161" s="9">
        <v>0</v>
      </c>
      <c r="AJ161" s="9">
        <v>0</v>
      </c>
      <c r="AK161" s="9">
        <f t="shared" si="18"/>
        <v>3513000</v>
      </c>
      <c r="AL161" s="20">
        <v>2021</v>
      </c>
    </row>
    <row r="162" spans="2:38" s="34" customFormat="1" ht="45.75" customHeight="1" x14ac:dyDescent="0.25">
      <c r="B162" s="18">
        <v>155</v>
      </c>
      <c r="C162" s="18" t="s">
        <v>239</v>
      </c>
      <c r="D162" s="18" t="s">
        <v>91</v>
      </c>
      <c r="E162" s="18" t="s">
        <v>450</v>
      </c>
      <c r="F162" s="18" t="s">
        <v>292</v>
      </c>
      <c r="G162" s="18">
        <v>82</v>
      </c>
      <c r="H162" s="18">
        <v>435</v>
      </c>
      <c r="I162" s="18" t="s">
        <v>33</v>
      </c>
      <c r="J162" s="18">
        <v>70</v>
      </c>
      <c r="K162" s="21">
        <v>15</v>
      </c>
      <c r="L162" s="19" t="s">
        <v>28</v>
      </c>
      <c r="M162" s="9">
        <f t="shared" si="16"/>
        <v>4169900</v>
      </c>
      <c r="N162" s="9">
        <v>0</v>
      </c>
      <c r="O162" s="9">
        <v>0</v>
      </c>
      <c r="P162" s="9">
        <v>0</v>
      </c>
      <c r="Q162" s="54">
        <v>4169900</v>
      </c>
      <c r="R162" s="9">
        <v>0</v>
      </c>
      <c r="S162" s="9">
        <f>T162+U162+V162+W162+X162</f>
        <v>4075968.2116393414</v>
      </c>
      <c r="T162" s="9">
        <v>0</v>
      </c>
      <c r="U162" s="9">
        <v>0</v>
      </c>
      <c r="V162" s="9">
        <v>0</v>
      </c>
      <c r="W162" s="9">
        <f>Q162*97.7473851085%</f>
        <v>4075968.2116393414</v>
      </c>
      <c r="X162" s="9">
        <v>0</v>
      </c>
      <c r="Y162" s="9">
        <f>Z162+AA162+AB162+AC162+AD162</f>
        <v>93931.788360658567</v>
      </c>
      <c r="Z162" s="9">
        <v>0</v>
      </c>
      <c r="AA162" s="9">
        <v>0</v>
      </c>
      <c r="AB162" s="9">
        <v>0</v>
      </c>
      <c r="AC162" s="9">
        <f>Q162-W162</f>
        <v>93931.788360658567</v>
      </c>
      <c r="AD162" s="9">
        <v>0</v>
      </c>
      <c r="AE162" s="9">
        <v>0</v>
      </c>
      <c r="AF162" s="9">
        <v>0</v>
      </c>
      <c r="AG162" s="9">
        <v>0</v>
      </c>
      <c r="AH162" s="9">
        <v>0</v>
      </c>
      <c r="AI162" s="9">
        <v>0</v>
      </c>
      <c r="AJ162" s="9">
        <v>0</v>
      </c>
      <c r="AK162" s="9">
        <f t="shared" si="18"/>
        <v>4169900</v>
      </c>
      <c r="AL162" s="20">
        <v>2024</v>
      </c>
    </row>
    <row r="163" spans="2:38" ht="45.75" customHeight="1" x14ac:dyDescent="0.25">
      <c r="B163" s="18">
        <v>156</v>
      </c>
      <c r="C163" s="18" t="s">
        <v>248</v>
      </c>
      <c r="D163" s="18" t="s">
        <v>91</v>
      </c>
      <c r="E163" s="18" t="s">
        <v>451</v>
      </c>
      <c r="F163" s="18" t="s">
        <v>296</v>
      </c>
      <c r="G163" s="21">
        <v>81</v>
      </c>
      <c r="H163" s="18">
        <v>261</v>
      </c>
      <c r="I163" s="18" t="s">
        <v>33</v>
      </c>
      <c r="J163" s="18">
        <v>60</v>
      </c>
      <c r="K163" s="21">
        <v>10</v>
      </c>
      <c r="L163" s="19" t="s">
        <v>28</v>
      </c>
      <c r="M163" s="9">
        <v>3513000</v>
      </c>
      <c r="N163" s="9">
        <v>3513000</v>
      </c>
      <c r="O163" s="9">
        <v>0</v>
      </c>
      <c r="P163" s="9">
        <v>0</v>
      </c>
      <c r="Q163" s="9">
        <v>0</v>
      </c>
      <c r="R163" s="9">
        <v>0</v>
      </c>
      <c r="S163" s="9">
        <v>3433865.5363347</v>
      </c>
      <c r="T163" s="9">
        <v>3433865.5363347</v>
      </c>
      <c r="U163" s="9">
        <v>0</v>
      </c>
      <c r="V163" s="9">
        <v>0</v>
      </c>
      <c r="W163" s="9">
        <v>0</v>
      </c>
      <c r="X163" s="9">
        <v>0</v>
      </c>
      <c r="Y163" s="9">
        <v>79134.463665300253</v>
      </c>
      <c r="Z163" s="9">
        <v>79134.463665300253</v>
      </c>
      <c r="AA163" s="9">
        <v>0</v>
      </c>
      <c r="AB163" s="9">
        <v>0</v>
      </c>
      <c r="AC163" s="9">
        <v>0</v>
      </c>
      <c r="AD163" s="9">
        <v>0</v>
      </c>
      <c r="AE163" s="9">
        <v>0</v>
      </c>
      <c r="AF163" s="9">
        <v>0</v>
      </c>
      <c r="AG163" s="9">
        <v>0</v>
      </c>
      <c r="AH163" s="9">
        <v>0</v>
      </c>
      <c r="AI163" s="9">
        <v>0</v>
      </c>
      <c r="AJ163" s="9">
        <v>0</v>
      </c>
      <c r="AK163" s="9">
        <f t="shared" si="18"/>
        <v>3513000</v>
      </c>
      <c r="AL163" s="20">
        <v>2021</v>
      </c>
    </row>
    <row r="164" spans="2:38" ht="45.75" customHeight="1" x14ac:dyDescent="0.25">
      <c r="B164" s="18">
        <v>157</v>
      </c>
      <c r="C164" s="18" t="s">
        <v>248</v>
      </c>
      <c r="D164" s="18" t="s">
        <v>91</v>
      </c>
      <c r="E164" s="18" t="s">
        <v>452</v>
      </c>
      <c r="F164" s="18" t="s">
        <v>292</v>
      </c>
      <c r="G164" s="21">
        <v>81</v>
      </c>
      <c r="H164" s="18">
        <v>400</v>
      </c>
      <c r="I164" s="18" t="s">
        <v>33</v>
      </c>
      <c r="J164" s="18">
        <v>70</v>
      </c>
      <c r="K164" s="21">
        <v>15</v>
      </c>
      <c r="L164" s="19" t="s">
        <v>28</v>
      </c>
      <c r="M164" s="9">
        <v>4602000</v>
      </c>
      <c r="N164" s="9">
        <v>0</v>
      </c>
      <c r="O164" s="9">
        <v>0</v>
      </c>
      <c r="P164" s="9">
        <v>4602000</v>
      </c>
      <c r="Q164" s="9">
        <v>0</v>
      </c>
      <c r="R164" s="9">
        <v>0</v>
      </c>
      <c r="S164" s="9">
        <v>4498334.5283837998</v>
      </c>
      <c r="T164" s="9">
        <v>0</v>
      </c>
      <c r="U164" s="9">
        <v>0</v>
      </c>
      <c r="V164" s="9">
        <v>4498334.5283837998</v>
      </c>
      <c r="W164" s="9">
        <v>0</v>
      </c>
      <c r="X164" s="9">
        <v>0</v>
      </c>
      <c r="Y164" s="9">
        <v>103665.4716162002</v>
      </c>
      <c r="Z164" s="9">
        <v>0</v>
      </c>
      <c r="AA164" s="9">
        <v>0</v>
      </c>
      <c r="AB164" s="9">
        <v>103665.4716162002</v>
      </c>
      <c r="AC164" s="9">
        <v>0</v>
      </c>
      <c r="AD164" s="9">
        <v>0</v>
      </c>
      <c r="AE164" s="9">
        <v>0</v>
      </c>
      <c r="AF164" s="9">
        <v>0</v>
      </c>
      <c r="AG164" s="9">
        <v>0</v>
      </c>
      <c r="AH164" s="9">
        <v>0</v>
      </c>
      <c r="AI164" s="9">
        <v>0</v>
      </c>
      <c r="AJ164" s="9">
        <v>0</v>
      </c>
      <c r="AK164" s="9">
        <f t="shared" si="18"/>
        <v>4602000</v>
      </c>
      <c r="AL164" s="20">
        <v>2023</v>
      </c>
    </row>
    <row r="165" spans="2:38" ht="45.75" customHeight="1" x14ac:dyDescent="0.25">
      <c r="B165" s="18">
        <v>158</v>
      </c>
      <c r="C165" s="18" t="s">
        <v>248</v>
      </c>
      <c r="D165" s="18" t="s">
        <v>169</v>
      </c>
      <c r="E165" s="18" t="s">
        <v>453</v>
      </c>
      <c r="F165" s="18" t="s">
        <v>292</v>
      </c>
      <c r="G165" s="21">
        <v>82</v>
      </c>
      <c r="H165" s="18">
        <v>848</v>
      </c>
      <c r="I165" s="18" t="s">
        <v>33</v>
      </c>
      <c r="J165" s="18">
        <v>120</v>
      </c>
      <c r="K165" s="18">
        <v>22</v>
      </c>
      <c r="L165" s="19" t="s">
        <v>28</v>
      </c>
      <c r="M165" s="9">
        <v>9167000</v>
      </c>
      <c r="N165" s="9">
        <v>0</v>
      </c>
      <c r="O165" s="9">
        <v>0</v>
      </c>
      <c r="P165" s="9">
        <v>9167000</v>
      </c>
      <c r="Q165" s="9">
        <v>0</v>
      </c>
      <c r="R165" s="9">
        <v>0</v>
      </c>
      <c r="S165" s="9">
        <v>8960502.5253573004</v>
      </c>
      <c r="T165" s="9">
        <v>0</v>
      </c>
      <c r="U165" s="9">
        <v>0</v>
      </c>
      <c r="V165" s="9">
        <v>8960502.5253573004</v>
      </c>
      <c r="W165" s="9">
        <v>0</v>
      </c>
      <c r="X165" s="9">
        <v>0</v>
      </c>
      <c r="Y165" s="9">
        <v>206497.47464269967</v>
      </c>
      <c r="Z165" s="9">
        <v>0</v>
      </c>
      <c r="AA165" s="9">
        <v>0</v>
      </c>
      <c r="AB165" s="9">
        <v>206497.47464269967</v>
      </c>
      <c r="AC165" s="9">
        <v>0</v>
      </c>
      <c r="AD165" s="9">
        <v>0</v>
      </c>
      <c r="AE165" s="9">
        <v>0</v>
      </c>
      <c r="AF165" s="9">
        <v>0</v>
      </c>
      <c r="AG165" s="9">
        <v>0</v>
      </c>
      <c r="AH165" s="9">
        <v>0</v>
      </c>
      <c r="AI165" s="9">
        <v>0</v>
      </c>
      <c r="AJ165" s="9">
        <v>0</v>
      </c>
      <c r="AK165" s="9">
        <f t="shared" si="18"/>
        <v>9167000</v>
      </c>
      <c r="AL165" s="20">
        <v>2023</v>
      </c>
    </row>
    <row r="166" spans="2:38" ht="45.75" customHeight="1" x14ac:dyDescent="0.25">
      <c r="B166" s="18">
        <v>159</v>
      </c>
      <c r="C166" s="18" t="s">
        <v>248</v>
      </c>
      <c r="D166" s="18" t="s">
        <v>91</v>
      </c>
      <c r="E166" s="18" t="s">
        <v>454</v>
      </c>
      <c r="F166" s="18" t="s">
        <v>292</v>
      </c>
      <c r="G166" s="21">
        <v>81</v>
      </c>
      <c r="H166" s="18">
        <v>361</v>
      </c>
      <c r="I166" s="18" t="s">
        <v>33</v>
      </c>
      <c r="J166" s="18">
        <v>70</v>
      </c>
      <c r="K166" s="21">
        <v>15</v>
      </c>
      <c r="L166" s="19" t="s">
        <v>28</v>
      </c>
      <c r="M166" s="9">
        <v>4602000</v>
      </c>
      <c r="N166" s="9">
        <v>0</v>
      </c>
      <c r="O166" s="9">
        <v>0</v>
      </c>
      <c r="P166" s="9">
        <v>4602000</v>
      </c>
      <c r="Q166" s="9">
        <v>0</v>
      </c>
      <c r="R166" s="9">
        <v>0</v>
      </c>
      <c r="S166" s="9">
        <v>4498334.5283837998</v>
      </c>
      <c r="T166" s="9">
        <v>0</v>
      </c>
      <c r="U166" s="9">
        <v>0</v>
      </c>
      <c r="V166" s="9">
        <v>4498334.5283837998</v>
      </c>
      <c r="W166" s="9">
        <v>0</v>
      </c>
      <c r="X166" s="9">
        <v>0</v>
      </c>
      <c r="Y166" s="9">
        <v>103665.4716162002</v>
      </c>
      <c r="Z166" s="9">
        <v>0</v>
      </c>
      <c r="AA166" s="9">
        <v>0</v>
      </c>
      <c r="AB166" s="9">
        <v>103665.4716162002</v>
      </c>
      <c r="AC166" s="9">
        <v>0</v>
      </c>
      <c r="AD166" s="9">
        <v>0</v>
      </c>
      <c r="AE166" s="9">
        <v>0</v>
      </c>
      <c r="AF166" s="9">
        <v>0</v>
      </c>
      <c r="AG166" s="9">
        <v>0</v>
      </c>
      <c r="AH166" s="9">
        <v>0</v>
      </c>
      <c r="AI166" s="9">
        <v>0</v>
      </c>
      <c r="AJ166" s="9">
        <v>0</v>
      </c>
      <c r="AK166" s="9">
        <f t="shared" si="18"/>
        <v>4602000</v>
      </c>
      <c r="AL166" s="20">
        <v>2023</v>
      </c>
    </row>
    <row r="167" spans="2:38" s="34" customFormat="1" ht="45.75" customHeight="1" x14ac:dyDescent="0.25">
      <c r="B167" s="18">
        <v>160</v>
      </c>
      <c r="C167" s="18" t="s">
        <v>248</v>
      </c>
      <c r="D167" s="18" t="s">
        <v>91</v>
      </c>
      <c r="E167" s="18" t="s">
        <v>455</v>
      </c>
      <c r="F167" s="18" t="s">
        <v>292</v>
      </c>
      <c r="G167" s="21">
        <v>81</v>
      </c>
      <c r="H167" s="18">
        <v>423</v>
      </c>
      <c r="I167" s="18" t="s">
        <v>33</v>
      </c>
      <c r="J167" s="18">
        <v>70</v>
      </c>
      <c r="K167" s="21">
        <v>15</v>
      </c>
      <c r="L167" s="19" t="s">
        <v>28</v>
      </c>
      <c r="M167" s="9">
        <f t="shared" si="16"/>
        <v>4169900</v>
      </c>
      <c r="N167" s="9">
        <v>0</v>
      </c>
      <c r="O167" s="9">
        <v>0</v>
      </c>
      <c r="P167" s="9">
        <v>0</v>
      </c>
      <c r="Q167" s="54">
        <v>4169900</v>
      </c>
      <c r="R167" s="9">
        <v>0</v>
      </c>
      <c r="S167" s="9">
        <f t="shared" ref="S167:S168" si="19">T167+U167+V167+W167+X167</f>
        <v>4075968.2116393414</v>
      </c>
      <c r="T167" s="9">
        <v>0</v>
      </c>
      <c r="U167" s="9">
        <v>0</v>
      </c>
      <c r="V167" s="9">
        <v>0</v>
      </c>
      <c r="W167" s="9">
        <f t="shared" ref="W167:W212" si="20">Q167*97.7473851085%</f>
        <v>4075968.2116393414</v>
      </c>
      <c r="X167" s="9">
        <v>0</v>
      </c>
      <c r="Y167" s="9">
        <f t="shared" ref="Y167:Y168" si="21">Z167+AA167+AB167+AC167+AD167</f>
        <v>93931.788360658567</v>
      </c>
      <c r="Z167" s="9">
        <v>0</v>
      </c>
      <c r="AA167" s="9">
        <v>0</v>
      </c>
      <c r="AB167" s="9">
        <v>0</v>
      </c>
      <c r="AC167" s="9">
        <f t="shared" ref="AC167:AC212" si="22">Q167-W167</f>
        <v>93931.788360658567</v>
      </c>
      <c r="AD167" s="9">
        <v>0</v>
      </c>
      <c r="AE167" s="9">
        <v>0</v>
      </c>
      <c r="AF167" s="9">
        <v>0</v>
      </c>
      <c r="AG167" s="9">
        <v>0</v>
      </c>
      <c r="AH167" s="9">
        <v>0</v>
      </c>
      <c r="AI167" s="9">
        <v>0</v>
      </c>
      <c r="AJ167" s="9">
        <v>0</v>
      </c>
      <c r="AK167" s="9">
        <f t="shared" si="18"/>
        <v>4169900</v>
      </c>
      <c r="AL167" s="20">
        <v>2024</v>
      </c>
    </row>
    <row r="168" spans="2:38" s="34" customFormat="1" ht="45.75" customHeight="1" x14ac:dyDescent="0.25">
      <c r="B168" s="18">
        <v>161</v>
      </c>
      <c r="C168" s="18" t="s">
        <v>248</v>
      </c>
      <c r="D168" s="18" t="s">
        <v>91</v>
      </c>
      <c r="E168" s="18" t="s">
        <v>456</v>
      </c>
      <c r="F168" s="18" t="s">
        <v>296</v>
      </c>
      <c r="G168" s="21">
        <v>81</v>
      </c>
      <c r="H168" s="18">
        <v>215</v>
      </c>
      <c r="I168" s="18" t="s">
        <v>33</v>
      </c>
      <c r="J168" s="18">
        <v>60</v>
      </c>
      <c r="K168" s="21">
        <v>10</v>
      </c>
      <c r="L168" s="19" t="s">
        <v>28</v>
      </c>
      <c r="M168" s="9">
        <f t="shared" si="16"/>
        <v>3262500</v>
      </c>
      <c r="N168" s="9">
        <v>0</v>
      </c>
      <c r="O168" s="9">
        <v>0</v>
      </c>
      <c r="P168" s="9">
        <v>0</v>
      </c>
      <c r="Q168" s="54">
        <v>3262500</v>
      </c>
      <c r="R168" s="9">
        <v>0</v>
      </c>
      <c r="S168" s="9">
        <f t="shared" si="19"/>
        <v>3189008.4391648122</v>
      </c>
      <c r="T168" s="9">
        <v>0</v>
      </c>
      <c r="U168" s="9">
        <v>0</v>
      </c>
      <c r="V168" s="9">
        <v>0</v>
      </c>
      <c r="W168" s="9">
        <f t="shared" si="20"/>
        <v>3189008.4391648122</v>
      </c>
      <c r="X168" s="9">
        <v>0</v>
      </c>
      <c r="Y168" s="9">
        <f t="shared" si="21"/>
        <v>73491.560835187789</v>
      </c>
      <c r="Z168" s="9">
        <v>0</v>
      </c>
      <c r="AA168" s="9">
        <v>0</v>
      </c>
      <c r="AB168" s="9">
        <v>0</v>
      </c>
      <c r="AC168" s="9">
        <f t="shared" si="22"/>
        <v>73491.560835187789</v>
      </c>
      <c r="AD168" s="9">
        <v>0</v>
      </c>
      <c r="AE168" s="9">
        <v>0</v>
      </c>
      <c r="AF168" s="9">
        <v>0</v>
      </c>
      <c r="AG168" s="9">
        <v>0</v>
      </c>
      <c r="AH168" s="9">
        <v>0</v>
      </c>
      <c r="AI168" s="9">
        <v>0</v>
      </c>
      <c r="AJ168" s="9">
        <v>0</v>
      </c>
      <c r="AK168" s="9">
        <f t="shared" si="18"/>
        <v>3262500</v>
      </c>
      <c r="AL168" s="20">
        <v>2024</v>
      </c>
    </row>
    <row r="169" spans="2:38" ht="45.75" customHeight="1" x14ac:dyDescent="0.25">
      <c r="B169" s="18">
        <v>162</v>
      </c>
      <c r="C169" s="18" t="s">
        <v>248</v>
      </c>
      <c r="D169" s="18" t="s">
        <v>91</v>
      </c>
      <c r="E169" s="18" t="s">
        <v>457</v>
      </c>
      <c r="F169" s="18" t="s">
        <v>296</v>
      </c>
      <c r="G169" s="21">
        <v>81</v>
      </c>
      <c r="H169" s="18">
        <v>220</v>
      </c>
      <c r="I169" s="18" t="s">
        <v>33</v>
      </c>
      <c r="J169" s="18">
        <v>60</v>
      </c>
      <c r="K169" s="21">
        <v>10</v>
      </c>
      <c r="L169" s="19" t="s">
        <v>28</v>
      </c>
      <c r="M169" s="9">
        <v>3513000</v>
      </c>
      <c r="N169" s="9">
        <v>3513000</v>
      </c>
      <c r="O169" s="9">
        <v>0</v>
      </c>
      <c r="P169" s="9">
        <v>0</v>
      </c>
      <c r="Q169" s="9">
        <v>0</v>
      </c>
      <c r="R169" s="9">
        <v>0</v>
      </c>
      <c r="S169" s="9">
        <v>3433865.5363347</v>
      </c>
      <c r="T169" s="9">
        <v>3433865.5363347</v>
      </c>
      <c r="U169" s="9">
        <v>0</v>
      </c>
      <c r="V169" s="9">
        <v>0</v>
      </c>
      <c r="W169" s="9">
        <v>0</v>
      </c>
      <c r="X169" s="9">
        <v>0</v>
      </c>
      <c r="Y169" s="9">
        <v>79134.463665300253</v>
      </c>
      <c r="Z169" s="9">
        <v>79134.463665300253</v>
      </c>
      <c r="AA169" s="9">
        <v>0</v>
      </c>
      <c r="AB169" s="9">
        <v>0</v>
      </c>
      <c r="AC169" s="9">
        <v>0</v>
      </c>
      <c r="AD169" s="9">
        <v>0</v>
      </c>
      <c r="AE169" s="9">
        <v>0</v>
      </c>
      <c r="AF169" s="9">
        <v>0</v>
      </c>
      <c r="AG169" s="9">
        <v>0</v>
      </c>
      <c r="AH169" s="9">
        <v>0</v>
      </c>
      <c r="AI169" s="9">
        <v>0</v>
      </c>
      <c r="AJ169" s="9">
        <v>0</v>
      </c>
      <c r="AK169" s="9">
        <f t="shared" si="18"/>
        <v>3513000</v>
      </c>
      <c r="AL169" s="20">
        <v>2021</v>
      </c>
    </row>
    <row r="170" spans="2:38" ht="45.75" customHeight="1" x14ac:dyDescent="0.25">
      <c r="B170" s="18">
        <v>163</v>
      </c>
      <c r="C170" s="18" t="s">
        <v>250</v>
      </c>
      <c r="D170" s="18" t="s">
        <v>91</v>
      </c>
      <c r="E170" s="18" t="s">
        <v>458</v>
      </c>
      <c r="F170" s="18" t="s">
        <v>296</v>
      </c>
      <c r="G170" s="18">
        <v>85</v>
      </c>
      <c r="H170" s="18">
        <v>145</v>
      </c>
      <c r="I170" s="18" t="s">
        <v>33</v>
      </c>
      <c r="J170" s="18">
        <v>60</v>
      </c>
      <c r="K170" s="21">
        <v>10</v>
      </c>
      <c r="L170" s="19" t="s">
        <v>28</v>
      </c>
      <c r="M170" s="9">
        <v>3426300</v>
      </c>
      <c r="N170" s="9">
        <v>0</v>
      </c>
      <c r="O170" s="9">
        <v>3426300</v>
      </c>
      <c r="P170" s="9">
        <v>0</v>
      </c>
      <c r="Q170" s="9">
        <v>0</v>
      </c>
      <c r="R170" s="9">
        <v>0</v>
      </c>
      <c r="S170" s="9">
        <v>3349118.5559759703</v>
      </c>
      <c r="T170" s="9">
        <v>0</v>
      </c>
      <c r="U170" s="9">
        <v>3349118.5559759703</v>
      </c>
      <c r="V170" s="9">
        <v>0</v>
      </c>
      <c r="W170" s="9">
        <v>0</v>
      </c>
      <c r="X170" s="9">
        <v>0</v>
      </c>
      <c r="Y170" s="9">
        <v>77181.444024030046</v>
      </c>
      <c r="Z170" s="9">
        <v>0</v>
      </c>
      <c r="AA170" s="9">
        <v>77181.444024030046</v>
      </c>
      <c r="AB170" s="9">
        <v>0</v>
      </c>
      <c r="AC170" s="9">
        <v>0</v>
      </c>
      <c r="AD170" s="9">
        <v>0</v>
      </c>
      <c r="AE170" s="9">
        <v>0</v>
      </c>
      <c r="AF170" s="9">
        <v>0</v>
      </c>
      <c r="AG170" s="9">
        <v>0</v>
      </c>
      <c r="AH170" s="9">
        <v>0</v>
      </c>
      <c r="AI170" s="9">
        <v>0</v>
      </c>
      <c r="AJ170" s="9">
        <v>0</v>
      </c>
      <c r="AK170" s="9">
        <f t="shared" si="18"/>
        <v>3426300.0000000005</v>
      </c>
      <c r="AL170" s="20">
        <v>2022</v>
      </c>
    </row>
    <row r="171" spans="2:38" ht="45.75" customHeight="1" x14ac:dyDescent="0.25">
      <c r="B171" s="18">
        <v>164</v>
      </c>
      <c r="C171" s="18" t="s">
        <v>250</v>
      </c>
      <c r="D171" s="18" t="s">
        <v>91</v>
      </c>
      <c r="E171" s="18" t="s">
        <v>459</v>
      </c>
      <c r="F171" s="18" t="s">
        <v>296</v>
      </c>
      <c r="G171" s="18">
        <v>84</v>
      </c>
      <c r="H171" s="18">
        <v>277</v>
      </c>
      <c r="I171" s="18" t="s">
        <v>33</v>
      </c>
      <c r="J171" s="18">
        <v>60</v>
      </c>
      <c r="K171" s="21">
        <v>10</v>
      </c>
      <c r="L171" s="19" t="s">
        <v>28</v>
      </c>
      <c r="M171" s="9">
        <v>3874500</v>
      </c>
      <c r="N171" s="9">
        <v>0</v>
      </c>
      <c r="O171" s="9">
        <v>0</v>
      </c>
      <c r="P171" s="9">
        <v>3874500</v>
      </c>
      <c r="Q171" s="9">
        <v>0</v>
      </c>
      <c r="R171" s="9">
        <v>0</v>
      </c>
      <c r="S171" s="9">
        <v>3787222.3229515497</v>
      </c>
      <c r="T171" s="9">
        <v>0</v>
      </c>
      <c r="U171" s="9">
        <v>0</v>
      </c>
      <c r="V171" s="9">
        <v>3787222.3229515497</v>
      </c>
      <c r="W171" s="9">
        <v>0</v>
      </c>
      <c r="X171" s="9">
        <v>0</v>
      </c>
      <c r="Y171" s="9">
        <v>87277.67704845019</v>
      </c>
      <c r="Z171" s="9">
        <v>0</v>
      </c>
      <c r="AA171" s="9">
        <v>0</v>
      </c>
      <c r="AB171" s="9">
        <v>87277.67704845019</v>
      </c>
      <c r="AC171" s="9">
        <v>0</v>
      </c>
      <c r="AD171" s="9">
        <v>0</v>
      </c>
      <c r="AE171" s="9">
        <v>0</v>
      </c>
      <c r="AF171" s="9">
        <v>0</v>
      </c>
      <c r="AG171" s="9">
        <v>0</v>
      </c>
      <c r="AH171" s="9">
        <v>0</v>
      </c>
      <c r="AI171" s="9">
        <v>0</v>
      </c>
      <c r="AJ171" s="9">
        <v>0</v>
      </c>
      <c r="AK171" s="9">
        <f t="shared" si="18"/>
        <v>3874500</v>
      </c>
      <c r="AL171" s="20">
        <v>2023</v>
      </c>
    </row>
    <row r="172" spans="2:38" ht="45.75" customHeight="1" x14ac:dyDescent="0.25">
      <c r="B172" s="18">
        <v>165</v>
      </c>
      <c r="C172" s="18" t="s">
        <v>250</v>
      </c>
      <c r="D172" s="18" t="s">
        <v>91</v>
      </c>
      <c r="E172" s="18" t="s">
        <v>460</v>
      </c>
      <c r="F172" s="18" t="s">
        <v>296</v>
      </c>
      <c r="G172" s="18">
        <v>100</v>
      </c>
      <c r="H172" s="18">
        <v>211</v>
      </c>
      <c r="I172" s="18" t="s">
        <v>33</v>
      </c>
      <c r="J172" s="18">
        <v>60</v>
      </c>
      <c r="K172" s="21">
        <v>10</v>
      </c>
      <c r="L172" s="19" t="s">
        <v>28</v>
      </c>
      <c r="M172" s="9">
        <v>3513000</v>
      </c>
      <c r="N172" s="9">
        <v>3513000</v>
      </c>
      <c r="O172" s="9">
        <v>0</v>
      </c>
      <c r="P172" s="9">
        <v>0</v>
      </c>
      <c r="Q172" s="9">
        <v>0</v>
      </c>
      <c r="R172" s="9">
        <v>0</v>
      </c>
      <c r="S172" s="9">
        <v>3433865.5363347</v>
      </c>
      <c r="T172" s="9">
        <v>3433865.5363347</v>
      </c>
      <c r="U172" s="9">
        <v>0</v>
      </c>
      <c r="V172" s="9">
        <v>0</v>
      </c>
      <c r="W172" s="9">
        <v>0</v>
      </c>
      <c r="X172" s="9">
        <v>0</v>
      </c>
      <c r="Y172" s="9">
        <v>79134.463665300253</v>
      </c>
      <c r="Z172" s="9">
        <v>79134.463665300253</v>
      </c>
      <c r="AA172" s="9">
        <v>0</v>
      </c>
      <c r="AB172" s="9">
        <v>0</v>
      </c>
      <c r="AC172" s="9">
        <v>0</v>
      </c>
      <c r="AD172" s="9">
        <v>0</v>
      </c>
      <c r="AE172" s="9">
        <v>0</v>
      </c>
      <c r="AF172" s="9">
        <v>0</v>
      </c>
      <c r="AG172" s="9">
        <v>0</v>
      </c>
      <c r="AH172" s="9">
        <v>0</v>
      </c>
      <c r="AI172" s="9">
        <v>0</v>
      </c>
      <c r="AJ172" s="9">
        <v>0</v>
      </c>
      <c r="AK172" s="9">
        <f t="shared" si="18"/>
        <v>3513000</v>
      </c>
      <c r="AL172" s="20">
        <v>2021</v>
      </c>
    </row>
    <row r="173" spans="2:38" ht="53.25" customHeight="1" x14ac:dyDescent="0.25">
      <c r="B173" s="18">
        <v>166</v>
      </c>
      <c r="C173" s="18" t="s">
        <v>250</v>
      </c>
      <c r="D173" s="18" t="s">
        <v>91</v>
      </c>
      <c r="E173" s="18" t="s">
        <v>461</v>
      </c>
      <c r="F173" s="18" t="s">
        <v>296</v>
      </c>
      <c r="G173" s="18">
        <v>84</v>
      </c>
      <c r="H173" s="18">
        <v>123</v>
      </c>
      <c r="I173" s="18" t="s">
        <v>33</v>
      </c>
      <c r="J173" s="18">
        <v>60</v>
      </c>
      <c r="K173" s="21">
        <v>10</v>
      </c>
      <c r="L173" s="19" t="s">
        <v>28</v>
      </c>
      <c r="M173" s="54">
        <f t="shared" si="16"/>
        <v>4300000</v>
      </c>
      <c r="N173" s="9">
        <v>0</v>
      </c>
      <c r="O173" s="9">
        <v>0</v>
      </c>
      <c r="P173" s="9">
        <v>0</v>
      </c>
      <c r="Q173" s="9">
        <v>0</v>
      </c>
      <c r="R173" s="54">
        <v>4300000</v>
      </c>
      <c r="S173" s="9">
        <f>X173</f>
        <v>4203137.4800000004</v>
      </c>
      <c r="T173" s="9">
        <v>0</v>
      </c>
      <c r="U173" s="9">
        <v>0</v>
      </c>
      <c r="V173" s="9">
        <v>0</v>
      </c>
      <c r="W173" s="9">
        <v>0</v>
      </c>
      <c r="X173" s="9">
        <v>4203137.4800000004</v>
      </c>
      <c r="Y173" s="9">
        <f>AD173</f>
        <v>96862.519999999553</v>
      </c>
      <c r="Z173" s="9">
        <v>0</v>
      </c>
      <c r="AA173" s="9">
        <v>0</v>
      </c>
      <c r="AB173" s="9">
        <v>0</v>
      </c>
      <c r="AC173" s="9">
        <v>0</v>
      </c>
      <c r="AD173" s="9">
        <f>R173-X173</f>
        <v>96862.519999999553</v>
      </c>
      <c r="AE173" s="9">
        <v>0</v>
      </c>
      <c r="AF173" s="9">
        <v>0</v>
      </c>
      <c r="AG173" s="9">
        <v>0</v>
      </c>
      <c r="AH173" s="9">
        <v>0</v>
      </c>
      <c r="AI173" s="9">
        <v>0</v>
      </c>
      <c r="AJ173" s="9">
        <v>0</v>
      </c>
      <c r="AK173" s="9">
        <f t="shared" si="18"/>
        <v>4300000</v>
      </c>
      <c r="AL173" s="20">
        <v>2025</v>
      </c>
    </row>
    <row r="174" spans="2:38" ht="52.5" customHeight="1" x14ac:dyDescent="0.25">
      <c r="B174" s="18">
        <v>167</v>
      </c>
      <c r="C174" s="18" t="s">
        <v>250</v>
      </c>
      <c r="D174" s="18" t="s">
        <v>91</v>
      </c>
      <c r="E174" s="18" t="s">
        <v>462</v>
      </c>
      <c r="F174" s="18" t="s">
        <v>296</v>
      </c>
      <c r="G174" s="18">
        <v>90</v>
      </c>
      <c r="H174" s="18">
        <v>117</v>
      </c>
      <c r="I174" s="18" t="s">
        <v>33</v>
      </c>
      <c r="J174" s="18">
        <v>60</v>
      </c>
      <c r="K174" s="21">
        <v>10</v>
      </c>
      <c r="L174" s="19" t="s">
        <v>28</v>
      </c>
      <c r="M174" s="9">
        <v>3426300</v>
      </c>
      <c r="N174" s="9">
        <v>0</v>
      </c>
      <c r="O174" s="9">
        <v>3426300</v>
      </c>
      <c r="P174" s="9">
        <v>0</v>
      </c>
      <c r="Q174" s="9">
        <v>0</v>
      </c>
      <c r="R174" s="9">
        <v>0</v>
      </c>
      <c r="S174" s="9">
        <v>3349118.5559759703</v>
      </c>
      <c r="T174" s="9">
        <v>0</v>
      </c>
      <c r="U174" s="9">
        <v>3349118.5559759703</v>
      </c>
      <c r="V174" s="9">
        <v>0</v>
      </c>
      <c r="W174" s="9">
        <v>0</v>
      </c>
      <c r="X174" s="9">
        <v>0</v>
      </c>
      <c r="Y174" s="9">
        <v>77181.444024030046</v>
      </c>
      <c r="Z174" s="9">
        <v>0</v>
      </c>
      <c r="AA174" s="9">
        <v>77181.444024030046</v>
      </c>
      <c r="AB174" s="9">
        <v>0</v>
      </c>
      <c r="AC174" s="9">
        <v>0</v>
      </c>
      <c r="AD174" s="9">
        <v>0</v>
      </c>
      <c r="AE174" s="9">
        <v>0</v>
      </c>
      <c r="AF174" s="9">
        <v>0</v>
      </c>
      <c r="AG174" s="9">
        <v>0</v>
      </c>
      <c r="AH174" s="9">
        <v>0</v>
      </c>
      <c r="AI174" s="9">
        <v>0</v>
      </c>
      <c r="AJ174" s="9">
        <v>0</v>
      </c>
      <c r="AK174" s="9">
        <f t="shared" si="18"/>
        <v>3426300.0000000005</v>
      </c>
      <c r="AL174" s="20">
        <v>2022</v>
      </c>
    </row>
    <row r="175" spans="2:38" s="34" customFormat="1" ht="45.75" customHeight="1" x14ac:dyDescent="0.25">
      <c r="B175" s="18">
        <v>168</v>
      </c>
      <c r="C175" s="18" t="s">
        <v>250</v>
      </c>
      <c r="D175" s="18" t="s">
        <v>91</v>
      </c>
      <c r="E175" s="18" t="s">
        <v>463</v>
      </c>
      <c r="F175" s="18" t="s">
        <v>296</v>
      </c>
      <c r="G175" s="18">
        <v>86</v>
      </c>
      <c r="H175" s="18">
        <v>137</v>
      </c>
      <c r="I175" s="18" t="s">
        <v>33</v>
      </c>
      <c r="J175" s="18">
        <v>60</v>
      </c>
      <c r="K175" s="21">
        <v>10</v>
      </c>
      <c r="L175" s="19" t="s">
        <v>28</v>
      </c>
      <c r="M175" s="9">
        <f t="shared" si="16"/>
        <v>3262500</v>
      </c>
      <c r="N175" s="9">
        <v>0</v>
      </c>
      <c r="O175" s="9">
        <v>0</v>
      </c>
      <c r="P175" s="9">
        <v>0</v>
      </c>
      <c r="Q175" s="54">
        <v>3262500</v>
      </c>
      <c r="R175" s="9">
        <v>0</v>
      </c>
      <c r="S175" s="9">
        <f>T175+U175+V175+W175+X175</f>
        <v>3189008.4391648122</v>
      </c>
      <c r="T175" s="9">
        <v>0</v>
      </c>
      <c r="U175" s="9">
        <v>0</v>
      </c>
      <c r="V175" s="9">
        <v>0</v>
      </c>
      <c r="W175" s="9">
        <f t="shared" si="20"/>
        <v>3189008.4391648122</v>
      </c>
      <c r="X175" s="9">
        <v>0</v>
      </c>
      <c r="Y175" s="9">
        <f>Z175+AA175+AB175+AC175+AD175</f>
        <v>73491.560835187789</v>
      </c>
      <c r="Z175" s="9">
        <v>0</v>
      </c>
      <c r="AA175" s="9">
        <v>0</v>
      </c>
      <c r="AB175" s="9">
        <v>0</v>
      </c>
      <c r="AC175" s="9">
        <f t="shared" si="22"/>
        <v>73491.560835187789</v>
      </c>
      <c r="AD175" s="9">
        <v>0</v>
      </c>
      <c r="AE175" s="9">
        <v>0</v>
      </c>
      <c r="AF175" s="9">
        <v>0</v>
      </c>
      <c r="AG175" s="9">
        <v>0</v>
      </c>
      <c r="AH175" s="9">
        <v>0</v>
      </c>
      <c r="AI175" s="9">
        <v>0</v>
      </c>
      <c r="AJ175" s="9">
        <v>0</v>
      </c>
      <c r="AK175" s="9">
        <f t="shared" si="18"/>
        <v>3262500</v>
      </c>
      <c r="AL175" s="20">
        <v>2024</v>
      </c>
    </row>
    <row r="176" spans="2:38" ht="45.75" customHeight="1" x14ac:dyDescent="0.25">
      <c r="B176" s="18">
        <v>169</v>
      </c>
      <c r="C176" s="18" t="s">
        <v>250</v>
      </c>
      <c r="D176" s="18" t="s">
        <v>91</v>
      </c>
      <c r="E176" s="18" t="s">
        <v>464</v>
      </c>
      <c r="F176" s="18" t="s">
        <v>296</v>
      </c>
      <c r="G176" s="18">
        <v>84</v>
      </c>
      <c r="H176" s="18">
        <v>280</v>
      </c>
      <c r="I176" s="18" t="s">
        <v>33</v>
      </c>
      <c r="J176" s="18">
        <v>60</v>
      </c>
      <c r="K176" s="21">
        <v>10</v>
      </c>
      <c r="L176" s="19" t="s">
        <v>28</v>
      </c>
      <c r="M176" s="54">
        <f t="shared" si="16"/>
        <v>4300000</v>
      </c>
      <c r="N176" s="9">
        <v>0</v>
      </c>
      <c r="O176" s="9">
        <v>0</v>
      </c>
      <c r="P176" s="9">
        <v>0</v>
      </c>
      <c r="Q176" s="9">
        <v>0</v>
      </c>
      <c r="R176" s="54">
        <v>4300000</v>
      </c>
      <c r="S176" s="9">
        <f>X176</f>
        <v>4203137.4800000004</v>
      </c>
      <c r="T176" s="9">
        <v>0</v>
      </c>
      <c r="U176" s="9">
        <v>0</v>
      </c>
      <c r="V176" s="9">
        <v>0</v>
      </c>
      <c r="W176" s="9">
        <v>0</v>
      </c>
      <c r="X176" s="9">
        <v>4203137.4800000004</v>
      </c>
      <c r="Y176" s="9">
        <f>AD176</f>
        <v>96862.519999999553</v>
      </c>
      <c r="Z176" s="9">
        <v>0</v>
      </c>
      <c r="AA176" s="9">
        <v>0</v>
      </c>
      <c r="AB176" s="9">
        <v>0</v>
      </c>
      <c r="AC176" s="9">
        <v>0</v>
      </c>
      <c r="AD176" s="9">
        <f>R176-X176</f>
        <v>96862.519999999553</v>
      </c>
      <c r="AE176" s="9">
        <v>0</v>
      </c>
      <c r="AF176" s="9">
        <v>0</v>
      </c>
      <c r="AG176" s="9">
        <v>0</v>
      </c>
      <c r="AH176" s="9">
        <v>0</v>
      </c>
      <c r="AI176" s="9">
        <v>0</v>
      </c>
      <c r="AJ176" s="9">
        <v>0</v>
      </c>
      <c r="AK176" s="9">
        <f t="shared" si="18"/>
        <v>4300000</v>
      </c>
      <c r="AL176" s="20">
        <v>2025</v>
      </c>
    </row>
    <row r="177" spans="2:38" ht="45.75" customHeight="1" x14ac:dyDescent="0.25">
      <c r="B177" s="18">
        <v>170</v>
      </c>
      <c r="C177" s="18" t="s">
        <v>465</v>
      </c>
      <c r="D177" s="18" t="s">
        <v>91</v>
      </c>
      <c r="E177" s="18" t="s">
        <v>466</v>
      </c>
      <c r="F177" s="18" t="s">
        <v>292</v>
      </c>
      <c r="G177" s="18">
        <v>82.3</v>
      </c>
      <c r="H177" s="18">
        <v>181</v>
      </c>
      <c r="I177" s="18" t="s">
        <v>33</v>
      </c>
      <c r="J177" s="18">
        <v>70</v>
      </c>
      <c r="K177" s="21">
        <v>15</v>
      </c>
      <c r="L177" s="19" t="s">
        <v>28</v>
      </c>
      <c r="M177" s="9">
        <v>4150000</v>
      </c>
      <c r="N177" s="9">
        <v>4150000</v>
      </c>
      <c r="O177" s="9">
        <v>0</v>
      </c>
      <c r="P177" s="9">
        <v>0</v>
      </c>
      <c r="Q177" s="9">
        <v>0</v>
      </c>
      <c r="R177" s="9">
        <v>0</v>
      </c>
      <c r="S177" s="9">
        <v>4056516.3608849999</v>
      </c>
      <c r="T177" s="9">
        <v>4056516.3608849999</v>
      </c>
      <c r="U177" s="9">
        <v>0</v>
      </c>
      <c r="V177" s="9">
        <v>0</v>
      </c>
      <c r="W177" s="9">
        <v>0</v>
      </c>
      <c r="X177" s="9">
        <v>0</v>
      </c>
      <c r="Y177" s="9">
        <v>93483.639115000187</v>
      </c>
      <c r="Z177" s="9">
        <v>93483.639115000187</v>
      </c>
      <c r="AA177" s="9">
        <v>0</v>
      </c>
      <c r="AB177" s="9">
        <v>0</v>
      </c>
      <c r="AC177" s="9">
        <v>0</v>
      </c>
      <c r="AD177" s="9">
        <v>0</v>
      </c>
      <c r="AE177" s="9">
        <v>0</v>
      </c>
      <c r="AF177" s="9">
        <v>0</v>
      </c>
      <c r="AG177" s="9">
        <v>0</v>
      </c>
      <c r="AH177" s="9">
        <v>0</v>
      </c>
      <c r="AI177" s="9">
        <v>0</v>
      </c>
      <c r="AJ177" s="9">
        <v>0</v>
      </c>
      <c r="AK177" s="9">
        <f t="shared" si="18"/>
        <v>4150000</v>
      </c>
      <c r="AL177" s="20">
        <v>2021</v>
      </c>
    </row>
    <row r="178" spans="2:38" ht="45.75" customHeight="1" x14ac:dyDescent="0.25">
      <c r="B178" s="18">
        <v>171</v>
      </c>
      <c r="C178" s="18" t="s">
        <v>465</v>
      </c>
      <c r="D178" s="18" t="s">
        <v>379</v>
      </c>
      <c r="E178" s="18" t="s">
        <v>467</v>
      </c>
      <c r="F178" s="18" t="s">
        <v>327</v>
      </c>
      <c r="G178" s="18">
        <v>83</v>
      </c>
      <c r="H178" s="18">
        <v>75</v>
      </c>
      <c r="I178" s="18" t="s">
        <v>33</v>
      </c>
      <c r="J178" s="18">
        <v>60</v>
      </c>
      <c r="K178" s="21">
        <v>10</v>
      </c>
      <c r="L178" s="19" t="s">
        <v>28</v>
      </c>
      <c r="M178" s="54">
        <f t="shared" si="16"/>
        <v>4300000</v>
      </c>
      <c r="N178" s="9">
        <v>0</v>
      </c>
      <c r="O178" s="9">
        <v>0</v>
      </c>
      <c r="P178" s="9">
        <v>0</v>
      </c>
      <c r="Q178" s="9">
        <v>0</v>
      </c>
      <c r="R178" s="54">
        <v>4300000</v>
      </c>
      <c r="S178" s="9">
        <f>X178</f>
        <v>4203137.4800000004</v>
      </c>
      <c r="T178" s="9">
        <v>0</v>
      </c>
      <c r="U178" s="9">
        <v>0</v>
      </c>
      <c r="V178" s="9">
        <v>0</v>
      </c>
      <c r="W178" s="9">
        <v>0</v>
      </c>
      <c r="X178" s="9">
        <v>4203137.4800000004</v>
      </c>
      <c r="Y178" s="9">
        <f>AD178</f>
        <v>96862.519999999553</v>
      </c>
      <c r="Z178" s="9">
        <v>0</v>
      </c>
      <c r="AA178" s="9">
        <v>0</v>
      </c>
      <c r="AB178" s="9">
        <v>0</v>
      </c>
      <c r="AC178" s="9">
        <v>0</v>
      </c>
      <c r="AD178" s="9">
        <f>R178-X178</f>
        <v>96862.519999999553</v>
      </c>
      <c r="AE178" s="9">
        <v>0</v>
      </c>
      <c r="AF178" s="9">
        <v>0</v>
      </c>
      <c r="AG178" s="9">
        <v>0</v>
      </c>
      <c r="AH178" s="9">
        <v>0</v>
      </c>
      <c r="AI178" s="9">
        <v>0</v>
      </c>
      <c r="AJ178" s="9">
        <v>0</v>
      </c>
      <c r="AK178" s="9">
        <f t="shared" si="18"/>
        <v>4300000</v>
      </c>
      <c r="AL178" s="20">
        <v>2025</v>
      </c>
    </row>
    <row r="179" spans="2:38" ht="45.75" customHeight="1" x14ac:dyDescent="0.25">
      <c r="B179" s="18">
        <v>172</v>
      </c>
      <c r="C179" s="18" t="s">
        <v>465</v>
      </c>
      <c r="D179" s="18" t="s">
        <v>91</v>
      </c>
      <c r="E179" s="18" t="s">
        <v>468</v>
      </c>
      <c r="F179" s="18" t="s">
        <v>296</v>
      </c>
      <c r="G179" s="18">
        <v>81.5</v>
      </c>
      <c r="H179" s="18">
        <v>116</v>
      </c>
      <c r="I179" s="18" t="s">
        <v>33</v>
      </c>
      <c r="J179" s="18">
        <v>60</v>
      </c>
      <c r="K179" s="21">
        <v>10</v>
      </c>
      <c r="L179" s="19" t="s">
        <v>28</v>
      </c>
      <c r="M179" s="9">
        <v>3874500</v>
      </c>
      <c r="N179" s="9">
        <v>0</v>
      </c>
      <c r="O179" s="9">
        <v>0</v>
      </c>
      <c r="P179" s="9">
        <v>3874500</v>
      </c>
      <c r="Q179" s="9">
        <v>0</v>
      </c>
      <c r="R179" s="9">
        <v>0</v>
      </c>
      <c r="S179" s="9">
        <v>3787222.3229515497</v>
      </c>
      <c r="T179" s="9">
        <v>0</v>
      </c>
      <c r="U179" s="9">
        <v>0</v>
      </c>
      <c r="V179" s="9">
        <v>3787222.3229515497</v>
      </c>
      <c r="W179" s="9">
        <v>0</v>
      </c>
      <c r="X179" s="9">
        <v>0</v>
      </c>
      <c r="Y179" s="9">
        <v>87277.67704845019</v>
      </c>
      <c r="Z179" s="9">
        <v>0</v>
      </c>
      <c r="AA179" s="9">
        <v>0</v>
      </c>
      <c r="AB179" s="9">
        <v>87277.67704845019</v>
      </c>
      <c r="AC179" s="9">
        <v>0</v>
      </c>
      <c r="AD179" s="9">
        <v>0</v>
      </c>
      <c r="AE179" s="9">
        <v>0</v>
      </c>
      <c r="AF179" s="9">
        <v>0</v>
      </c>
      <c r="AG179" s="9">
        <v>0</v>
      </c>
      <c r="AH179" s="9">
        <v>0</v>
      </c>
      <c r="AI179" s="9">
        <v>0</v>
      </c>
      <c r="AJ179" s="9">
        <v>0</v>
      </c>
      <c r="AK179" s="9">
        <f t="shared" si="18"/>
        <v>3874500</v>
      </c>
      <c r="AL179" s="20">
        <v>2023</v>
      </c>
    </row>
    <row r="180" spans="2:38" ht="45.75" customHeight="1" x14ac:dyDescent="0.25">
      <c r="B180" s="18">
        <v>173</v>
      </c>
      <c r="C180" s="18" t="s">
        <v>465</v>
      </c>
      <c r="D180" s="18" t="s">
        <v>91</v>
      </c>
      <c r="E180" s="18" t="s">
        <v>469</v>
      </c>
      <c r="F180" s="18" t="s">
        <v>292</v>
      </c>
      <c r="G180" s="18">
        <v>82.47</v>
      </c>
      <c r="H180" s="18">
        <v>115</v>
      </c>
      <c r="I180" s="18" t="s">
        <v>33</v>
      </c>
      <c r="J180" s="18">
        <v>70</v>
      </c>
      <c r="K180" s="21">
        <v>15</v>
      </c>
      <c r="L180" s="19" t="s">
        <v>28</v>
      </c>
      <c r="M180" s="9">
        <v>5600000</v>
      </c>
      <c r="N180" s="9">
        <v>0</v>
      </c>
      <c r="O180" s="9">
        <v>0</v>
      </c>
      <c r="P180" s="9">
        <v>0</v>
      </c>
      <c r="Q180" s="9">
        <v>0</v>
      </c>
      <c r="R180" s="9">
        <v>5600000</v>
      </c>
      <c r="S180" s="9">
        <v>5473853.40264</v>
      </c>
      <c r="T180" s="9">
        <v>0</v>
      </c>
      <c r="U180" s="9">
        <v>0</v>
      </c>
      <c r="V180" s="9">
        <v>0</v>
      </c>
      <c r="W180" s="9">
        <v>0</v>
      </c>
      <c r="X180" s="9">
        <v>5473853.40264</v>
      </c>
      <c r="Y180" s="9">
        <v>126146.59735999975</v>
      </c>
      <c r="Z180" s="9">
        <v>0</v>
      </c>
      <c r="AA180" s="9">
        <v>0</v>
      </c>
      <c r="AB180" s="9">
        <v>0</v>
      </c>
      <c r="AC180" s="9">
        <v>0</v>
      </c>
      <c r="AD180" s="9">
        <v>126146.59735999975</v>
      </c>
      <c r="AE180" s="9">
        <v>0</v>
      </c>
      <c r="AF180" s="9">
        <v>0</v>
      </c>
      <c r="AG180" s="9">
        <v>0</v>
      </c>
      <c r="AH180" s="9">
        <v>0</v>
      </c>
      <c r="AI180" s="9">
        <v>0</v>
      </c>
      <c r="AJ180" s="9">
        <v>0</v>
      </c>
      <c r="AK180" s="9">
        <f t="shared" si="18"/>
        <v>5600000</v>
      </c>
      <c r="AL180" s="20">
        <v>2025</v>
      </c>
    </row>
    <row r="181" spans="2:38" ht="60" customHeight="1" x14ac:dyDescent="0.25">
      <c r="B181" s="18">
        <v>174</v>
      </c>
      <c r="C181" s="18" t="s">
        <v>465</v>
      </c>
      <c r="D181" s="18" t="s">
        <v>91</v>
      </c>
      <c r="E181" s="18" t="s">
        <v>470</v>
      </c>
      <c r="F181" s="18" t="s">
        <v>292</v>
      </c>
      <c r="G181" s="18">
        <v>81.22</v>
      </c>
      <c r="H181" s="18">
        <v>162</v>
      </c>
      <c r="I181" s="18" t="s">
        <v>33</v>
      </c>
      <c r="J181" s="18">
        <v>70</v>
      </c>
      <c r="K181" s="21">
        <v>15</v>
      </c>
      <c r="L181" s="19" t="s">
        <v>28</v>
      </c>
      <c r="M181" s="9">
        <v>4602000</v>
      </c>
      <c r="N181" s="9">
        <v>0</v>
      </c>
      <c r="O181" s="9">
        <v>0</v>
      </c>
      <c r="P181" s="9">
        <v>4602000</v>
      </c>
      <c r="Q181" s="9">
        <v>0</v>
      </c>
      <c r="R181" s="9">
        <v>0</v>
      </c>
      <c r="S181" s="9">
        <v>4498334.5283837998</v>
      </c>
      <c r="T181" s="9">
        <v>0</v>
      </c>
      <c r="U181" s="9">
        <v>0</v>
      </c>
      <c r="V181" s="9">
        <v>4498334.5283837998</v>
      </c>
      <c r="W181" s="9">
        <v>0</v>
      </c>
      <c r="X181" s="9">
        <v>0</v>
      </c>
      <c r="Y181" s="9">
        <v>103665.4716162002</v>
      </c>
      <c r="Z181" s="9">
        <v>0</v>
      </c>
      <c r="AA181" s="9">
        <v>0</v>
      </c>
      <c r="AB181" s="9">
        <v>103665.4716162002</v>
      </c>
      <c r="AC181" s="9">
        <v>0</v>
      </c>
      <c r="AD181" s="9">
        <v>0</v>
      </c>
      <c r="AE181" s="9">
        <v>0</v>
      </c>
      <c r="AF181" s="9">
        <v>0</v>
      </c>
      <c r="AG181" s="9">
        <v>0</v>
      </c>
      <c r="AH181" s="9">
        <v>0</v>
      </c>
      <c r="AI181" s="9">
        <v>0</v>
      </c>
      <c r="AJ181" s="9">
        <v>0</v>
      </c>
      <c r="AK181" s="9">
        <f t="shared" si="18"/>
        <v>4602000</v>
      </c>
      <c r="AL181" s="20">
        <v>2023</v>
      </c>
    </row>
    <row r="182" spans="2:38" s="34" customFormat="1" ht="45.75" customHeight="1" x14ac:dyDescent="0.25">
      <c r="B182" s="18">
        <v>175</v>
      </c>
      <c r="C182" s="18" t="s">
        <v>465</v>
      </c>
      <c r="D182" s="65" t="s">
        <v>471</v>
      </c>
      <c r="E182" s="18" t="s">
        <v>472</v>
      </c>
      <c r="F182" s="18" t="s">
        <v>292</v>
      </c>
      <c r="G182" s="18">
        <v>84</v>
      </c>
      <c r="H182" s="18">
        <v>7167</v>
      </c>
      <c r="I182" s="18" t="s">
        <v>33</v>
      </c>
      <c r="J182" s="18">
        <v>120</v>
      </c>
      <c r="K182" s="18">
        <v>150</v>
      </c>
      <c r="L182" s="19" t="s">
        <v>28</v>
      </c>
      <c r="M182" s="9">
        <f t="shared" si="16"/>
        <v>12469550</v>
      </c>
      <c r="N182" s="9">
        <v>0</v>
      </c>
      <c r="O182" s="9">
        <v>0</v>
      </c>
      <c r="P182" s="9">
        <v>0</v>
      </c>
      <c r="Q182" s="54">
        <f>12469500+50</f>
        <v>12469550</v>
      </c>
      <c r="R182" s="9">
        <v>0</v>
      </c>
      <c r="S182" s="9">
        <f>T182+U182+V182+W182+X182</f>
        <v>12188659.059796961</v>
      </c>
      <c r="T182" s="9">
        <v>0</v>
      </c>
      <c r="U182" s="9">
        <v>0</v>
      </c>
      <c r="V182" s="9">
        <v>0</v>
      </c>
      <c r="W182" s="9">
        <f t="shared" si="20"/>
        <v>12188659.059796961</v>
      </c>
      <c r="X182" s="9">
        <v>0</v>
      </c>
      <c r="Y182" s="9">
        <f>Z182+AA182+AB182+AC182+AD182</f>
        <v>280890.94020303898</v>
      </c>
      <c r="Z182" s="9">
        <v>0</v>
      </c>
      <c r="AA182" s="9">
        <v>0</v>
      </c>
      <c r="AB182" s="9">
        <v>0</v>
      </c>
      <c r="AC182" s="9">
        <f t="shared" si="22"/>
        <v>280890.94020303898</v>
      </c>
      <c r="AD182" s="9">
        <v>0</v>
      </c>
      <c r="AE182" s="9">
        <v>0</v>
      </c>
      <c r="AF182" s="9">
        <v>0</v>
      </c>
      <c r="AG182" s="9">
        <v>0</v>
      </c>
      <c r="AH182" s="9">
        <v>0</v>
      </c>
      <c r="AI182" s="9">
        <v>0</v>
      </c>
      <c r="AJ182" s="9">
        <v>0</v>
      </c>
      <c r="AK182" s="9">
        <f t="shared" si="18"/>
        <v>12469550</v>
      </c>
      <c r="AL182" s="20">
        <v>2024</v>
      </c>
    </row>
    <row r="183" spans="2:38" ht="45.75" customHeight="1" x14ac:dyDescent="0.25">
      <c r="B183" s="18">
        <v>176</v>
      </c>
      <c r="C183" s="18" t="s">
        <v>465</v>
      </c>
      <c r="D183" s="18" t="s">
        <v>91</v>
      </c>
      <c r="E183" s="18" t="s">
        <v>473</v>
      </c>
      <c r="F183" s="18" t="s">
        <v>292</v>
      </c>
      <c r="G183" s="18">
        <v>90</v>
      </c>
      <c r="H183" s="18">
        <v>357</v>
      </c>
      <c r="I183" s="18" t="s">
        <v>33</v>
      </c>
      <c r="J183" s="18">
        <v>70</v>
      </c>
      <c r="K183" s="21">
        <v>15</v>
      </c>
      <c r="L183" s="19" t="s">
        <v>28</v>
      </c>
      <c r="M183" s="9">
        <v>5400000</v>
      </c>
      <c r="N183" s="9">
        <v>0</v>
      </c>
      <c r="O183" s="9">
        <v>5400000</v>
      </c>
      <c r="P183" s="9">
        <v>0</v>
      </c>
      <c r="Q183" s="9">
        <v>0</v>
      </c>
      <c r="R183" s="9">
        <v>0</v>
      </c>
      <c r="S183" s="9">
        <v>5278358.6382599995</v>
      </c>
      <c r="T183" s="9">
        <v>0</v>
      </c>
      <c r="U183" s="9">
        <v>5278358.6382599995</v>
      </c>
      <c r="V183" s="9">
        <v>0</v>
      </c>
      <c r="W183" s="9">
        <v>0</v>
      </c>
      <c r="X183" s="9">
        <v>0</v>
      </c>
      <c r="Y183" s="9">
        <v>121641.36174000031</v>
      </c>
      <c r="Z183" s="9">
        <v>0</v>
      </c>
      <c r="AA183" s="9">
        <v>121641.36174000031</v>
      </c>
      <c r="AB183" s="9">
        <v>0</v>
      </c>
      <c r="AC183" s="9">
        <v>0</v>
      </c>
      <c r="AD183" s="9">
        <v>0</v>
      </c>
      <c r="AE183" s="9">
        <v>0</v>
      </c>
      <c r="AF183" s="9">
        <v>0</v>
      </c>
      <c r="AG183" s="9">
        <v>0</v>
      </c>
      <c r="AH183" s="9">
        <v>0</v>
      </c>
      <c r="AI183" s="9">
        <v>0</v>
      </c>
      <c r="AJ183" s="9">
        <v>0</v>
      </c>
      <c r="AK183" s="9">
        <f t="shared" si="18"/>
        <v>5400000</v>
      </c>
      <c r="AL183" s="20">
        <v>2022</v>
      </c>
    </row>
    <row r="184" spans="2:38" ht="45.75" customHeight="1" x14ac:dyDescent="0.25">
      <c r="B184" s="18">
        <v>177</v>
      </c>
      <c r="C184" s="18" t="s">
        <v>253</v>
      </c>
      <c r="D184" s="18" t="s">
        <v>58</v>
      </c>
      <c r="E184" s="18" t="s">
        <v>474</v>
      </c>
      <c r="F184" s="18" t="s">
        <v>292</v>
      </c>
      <c r="G184" s="31">
        <v>81</v>
      </c>
      <c r="H184" s="31">
        <v>1237</v>
      </c>
      <c r="I184" s="18" t="s">
        <v>33</v>
      </c>
      <c r="J184" s="18">
        <v>200</v>
      </c>
      <c r="K184" s="18">
        <v>65</v>
      </c>
      <c r="L184" s="19" t="s">
        <v>28</v>
      </c>
      <c r="M184" s="9">
        <v>10860300</v>
      </c>
      <c r="N184" s="9">
        <v>0</v>
      </c>
      <c r="O184" s="9">
        <v>0</v>
      </c>
      <c r="P184" s="9">
        <v>10860300</v>
      </c>
      <c r="Q184" s="9">
        <v>0</v>
      </c>
      <c r="R184" s="9">
        <v>0</v>
      </c>
      <c r="S184" s="9">
        <v>10615658.94798057</v>
      </c>
      <c r="T184" s="9">
        <v>0</v>
      </c>
      <c r="U184" s="9">
        <v>0</v>
      </c>
      <c r="V184" s="9">
        <v>10615658.94798057</v>
      </c>
      <c r="W184" s="9">
        <v>0</v>
      </c>
      <c r="X184" s="9">
        <v>0</v>
      </c>
      <c r="Y184" s="9">
        <v>244641.05201942948</v>
      </c>
      <c r="Z184" s="9">
        <v>0</v>
      </c>
      <c r="AA184" s="9">
        <v>0</v>
      </c>
      <c r="AB184" s="9">
        <v>244641.05201942948</v>
      </c>
      <c r="AC184" s="9">
        <v>0</v>
      </c>
      <c r="AD184" s="9">
        <v>0</v>
      </c>
      <c r="AE184" s="9">
        <v>0</v>
      </c>
      <c r="AF184" s="9">
        <v>0</v>
      </c>
      <c r="AG184" s="9">
        <v>0</v>
      </c>
      <c r="AH184" s="9">
        <v>0</v>
      </c>
      <c r="AI184" s="9">
        <v>0</v>
      </c>
      <c r="AJ184" s="9">
        <v>0</v>
      </c>
      <c r="AK184" s="9">
        <f t="shared" si="18"/>
        <v>10860300</v>
      </c>
      <c r="AL184" s="20">
        <v>2023</v>
      </c>
    </row>
    <row r="185" spans="2:38" ht="45.75" customHeight="1" x14ac:dyDescent="0.25">
      <c r="B185" s="18">
        <v>178</v>
      </c>
      <c r="C185" s="18" t="s">
        <v>253</v>
      </c>
      <c r="D185" s="18" t="s">
        <v>91</v>
      </c>
      <c r="E185" s="18" t="s">
        <v>475</v>
      </c>
      <c r="F185" s="18" t="s">
        <v>296</v>
      </c>
      <c r="G185" s="31">
        <v>81</v>
      </c>
      <c r="H185" s="31">
        <v>236</v>
      </c>
      <c r="I185" s="18" t="s">
        <v>33</v>
      </c>
      <c r="J185" s="18">
        <v>60</v>
      </c>
      <c r="K185" s="21">
        <v>10</v>
      </c>
      <c r="L185" s="19" t="s">
        <v>28</v>
      </c>
      <c r="M185" s="9">
        <v>3513000</v>
      </c>
      <c r="N185" s="9">
        <v>3513000</v>
      </c>
      <c r="O185" s="9">
        <v>0</v>
      </c>
      <c r="P185" s="9">
        <v>0</v>
      </c>
      <c r="Q185" s="9">
        <v>0</v>
      </c>
      <c r="R185" s="9">
        <v>0</v>
      </c>
      <c r="S185" s="9">
        <v>3433865.5363347</v>
      </c>
      <c r="T185" s="9">
        <v>3433865.5363347</v>
      </c>
      <c r="U185" s="9">
        <v>0</v>
      </c>
      <c r="V185" s="9">
        <v>0</v>
      </c>
      <c r="W185" s="9">
        <v>0</v>
      </c>
      <c r="X185" s="9">
        <v>0</v>
      </c>
      <c r="Y185" s="9">
        <v>79134.463665300253</v>
      </c>
      <c r="Z185" s="9">
        <v>79134.463665300253</v>
      </c>
      <c r="AA185" s="9">
        <v>0</v>
      </c>
      <c r="AB185" s="9">
        <v>0</v>
      </c>
      <c r="AC185" s="9">
        <v>0</v>
      </c>
      <c r="AD185" s="9">
        <v>0</v>
      </c>
      <c r="AE185" s="9">
        <v>0</v>
      </c>
      <c r="AF185" s="9">
        <v>0</v>
      </c>
      <c r="AG185" s="9">
        <v>0</v>
      </c>
      <c r="AH185" s="9">
        <v>0</v>
      </c>
      <c r="AI185" s="9">
        <v>0</v>
      </c>
      <c r="AJ185" s="9">
        <v>0</v>
      </c>
      <c r="AK185" s="9">
        <f t="shared" si="18"/>
        <v>3513000</v>
      </c>
      <c r="AL185" s="20">
        <v>2021</v>
      </c>
    </row>
    <row r="186" spans="2:38" ht="56.25" customHeight="1" x14ac:dyDescent="0.25">
      <c r="B186" s="18">
        <v>179</v>
      </c>
      <c r="C186" s="18" t="s">
        <v>253</v>
      </c>
      <c r="D186" s="18" t="s">
        <v>91</v>
      </c>
      <c r="E186" s="18" t="s">
        <v>476</v>
      </c>
      <c r="F186" s="18" t="s">
        <v>292</v>
      </c>
      <c r="G186" s="31">
        <v>81</v>
      </c>
      <c r="H186" s="31">
        <v>467</v>
      </c>
      <c r="I186" s="18" t="s">
        <v>33</v>
      </c>
      <c r="J186" s="18">
        <v>70</v>
      </c>
      <c r="K186" s="21">
        <v>15</v>
      </c>
      <c r="L186" s="19" t="s">
        <v>28</v>
      </c>
      <c r="M186" s="9">
        <v>4150000</v>
      </c>
      <c r="N186" s="9">
        <v>4150000</v>
      </c>
      <c r="O186" s="9">
        <v>0</v>
      </c>
      <c r="P186" s="9">
        <v>0</v>
      </c>
      <c r="Q186" s="9">
        <v>0</v>
      </c>
      <c r="R186" s="9">
        <v>0</v>
      </c>
      <c r="S186" s="9">
        <v>4056516.3608849999</v>
      </c>
      <c r="T186" s="9">
        <v>4056516.3608849999</v>
      </c>
      <c r="U186" s="9">
        <v>0</v>
      </c>
      <c r="V186" s="9">
        <v>0</v>
      </c>
      <c r="W186" s="9">
        <v>0</v>
      </c>
      <c r="X186" s="9">
        <v>0</v>
      </c>
      <c r="Y186" s="9">
        <v>93483.639115000187</v>
      </c>
      <c r="Z186" s="9">
        <v>93483.639115000187</v>
      </c>
      <c r="AA186" s="9">
        <v>0</v>
      </c>
      <c r="AB186" s="9">
        <v>0</v>
      </c>
      <c r="AC186" s="9">
        <v>0</v>
      </c>
      <c r="AD186" s="9">
        <v>0</v>
      </c>
      <c r="AE186" s="9">
        <v>0</v>
      </c>
      <c r="AF186" s="9">
        <v>0</v>
      </c>
      <c r="AG186" s="9">
        <v>0</v>
      </c>
      <c r="AH186" s="9">
        <v>0</v>
      </c>
      <c r="AI186" s="9">
        <v>0</v>
      </c>
      <c r="AJ186" s="9">
        <v>0</v>
      </c>
      <c r="AK186" s="9">
        <f t="shared" si="18"/>
        <v>4150000</v>
      </c>
      <c r="AL186" s="20">
        <v>2021</v>
      </c>
    </row>
    <row r="187" spans="2:38" s="34" customFormat="1" ht="45.75" customHeight="1" x14ac:dyDescent="0.25">
      <c r="B187" s="18">
        <v>180</v>
      </c>
      <c r="C187" s="18" t="s">
        <v>253</v>
      </c>
      <c r="D187" s="18" t="s">
        <v>91</v>
      </c>
      <c r="E187" s="18" t="s">
        <v>477</v>
      </c>
      <c r="F187" s="18" t="s">
        <v>292</v>
      </c>
      <c r="G187" s="31">
        <v>81</v>
      </c>
      <c r="H187" s="31">
        <v>483</v>
      </c>
      <c r="I187" s="18" t="s">
        <v>33</v>
      </c>
      <c r="J187" s="18">
        <v>70</v>
      </c>
      <c r="K187" s="21">
        <v>15</v>
      </c>
      <c r="L187" s="19" t="s">
        <v>28</v>
      </c>
      <c r="M187" s="9">
        <f t="shared" ref="M187:M212" si="23">N187+O187+P187+Q187+R187</f>
        <v>4169900</v>
      </c>
      <c r="N187" s="9">
        <v>0</v>
      </c>
      <c r="O187" s="9">
        <v>0</v>
      </c>
      <c r="P187" s="9">
        <v>0</v>
      </c>
      <c r="Q187" s="54">
        <v>4169900</v>
      </c>
      <c r="R187" s="9">
        <v>0</v>
      </c>
      <c r="S187" s="9">
        <f>T187+U187+V187+W187+X187</f>
        <v>4075968.2116393414</v>
      </c>
      <c r="T187" s="9">
        <v>0</v>
      </c>
      <c r="U187" s="9">
        <v>0</v>
      </c>
      <c r="V187" s="9">
        <v>0</v>
      </c>
      <c r="W187" s="9">
        <f t="shared" si="20"/>
        <v>4075968.2116393414</v>
      </c>
      <c r="X187" s="9">
        <v>0</v>
      </c>
      <c r="Y187" s="9">
        <f>Z187+AA187+AB187+AC187+AD187</f>
        <v>93931.788360658567</v>
      </c>
      <c r="Z187" s="9">
        <v>0</v>
      </c>
      <c r="AA187" s="9">
        <v>0</v>
      </c>
      <c r="AB187" s="9">
        <v>0</v>
      </c>
      <c r="AC187" s="9">
        <f t="shared" si="22"/>
        <v>93931.788360658567</v>
      </c>
      <c r="AD187" s="9">
        <v>0</v>
      </c>
      <c r="AE187" s="9">
        <v>0</v>
      </c>
      <c r="AF187" s="9">
        <v>0</v>
      </c>
      <c r="AG187" s="9">
        <v>0</v>
      </c>
      <c r="AH187" s="9">
        <v>0</v>
      </c>
      <c r="AI187" s="9">
        <v>0</v>
      </c>
      <c r="AJ187" s="9">
        <v>0</v>
      </c>
      <c r="AK187" s="9">
        <f t="shared" si="18"/>
        <v>4169900</v>
      </c>
      <c r="AL187" s="20">
        <v>2024</v>
      </c>
    </row>
    <row r="188" spans="2:38" ht="45.75" customHeight="1" x14ac:dyDescent="0.25">
      <c r="B188" s="18">
        <v>181</v>
      </c>
      <c r="C188" s="18" t="s">
        <v>253</v>
      </c>
      <c r="D188" s="18" t="s">
        <v>91</v>
      </c>
      <c r="E188" s="18" t="s">
        <v>478</v>
      </c>
      <c r="F188" s="18" t="s">
        <v>296</v>
      </c>
      <c r="G188" s="31">
        <v>81</v>
      </c>
      <c r="H188" s="31">
        <v>305</v>
      </c>
      <c r="I188" s="18" t="s">
        <v>33</v>
      </c>
      <c r="J188" s="18">
        <v>60</v>
      </c>
      <c r="K188" s="21">
        <v>10</v>
      </c>
      <c r="L188" s="19" t="s">
        <v>28</v>
      </c>
      <c r="M188" s="9">
        <v>3513000</v>
      </c>
      <c r="N188" s="9">
        <v>3513000</v>
      </c>
      <c r="O188" s="9">
        <v>0</v>
      </c>
      <c r="P188" s="9">
        <v>0</v>
      </c>
      <c r="Q188" s="9">
        <v>0</v>
      </c>
      <c r="R188" s="9">
        <v>0</v>
      </c>
      <c r="S188" s="9">
        <v>3433865.5363347</v>
      </c>
      <c r="T188" s="9">
        <v>3433865.5363347</v>
      </c>
      <c r="U188" s="9">
        <v>0</v>
      </c>
      <c r="V188" s="9">
        <v>0</v>
      </c>
      <c r="W188" s="9">
        <v>0</v>
      </c>
      <c r="X188" s="9">
        <v>0</v>
      </c>
      <c r="Y188" s="9">
        <v>79134.463665300253</v>
      </c>
      <c r="Z188" s="9">
        <v>79134.463665300253</v>
      </c>
      <c r="AA188" s="9">
        <v>0</v>
      </c>
      <c r="AB188" s="9">
        <v>0</v>
      </c>
      <c r="AC188" s="9">
        <v>0</v>
      </c>
      <c r="AD188" s="9">
        <v>0</v>
      </c>
      <c r="AE188" s="9">
        <v>0</v>
      </c>
      <c r="AF188" s="9">
        <v>0</v>
      </c>
      <c r="AG188" s="9">
        <v>0</v>
      </c>
      <c r="AH188" s="9">
        <v>0</v>
      </c>
      <c r="AI188" s="9">
        <v>0</v>
      </c>
      <c r="AJ188" s="9">
        <v>0</v>
      </c>
      <c r="AK188" s="9">
        <f t="shared" si="18"/>
        <v>3513000</v>
      </c>
      <c r="AL188" s="20">
        <v>2021</v>
      </c>
    </row>
    <row r="189" spans="2:38" s="34" customFormat="1" ht="45.75" customHeight="1" x14ac:dyDescent="0.25">
      <c r="B189" s="18">
        <v>182</v>
      </c>
      <c r="C189" s="18" t="s">
        <v>253</v>
      </c>
      <c r="D189" s="18" t="s">
        <v>91</v>
      </c>
      <c r="E189" s="18" t="s">
        <v>479</v>
      </c>
      <c r="F189" s="18" t="s">
        <v>292</v>
      </c>
      <c r="G189" s="31">
        <v>81</v>
      </c>
      <c r="H189" s="31">
        <v>436</v>
      </c>
      <c r="I189" s="18" t="s">
        <v>33</v>
      </c>
      <c r="J189" s="18">
        <v>70</v>
      </c>
      <c r="K189" s="21">
        <v>15</v>
      </c>
      <c r="L189" s="19" t="s">
        <v>28</v>
      </c>
      <c r="M189" s="9">
        <f t="shared" si="23"/>
        <v>4169900</v>
      </c>
      <c r="N189" s="9">
        <v>0</v>
      </c>
      <c r="O189" s="9">
        <v>0</v>
      </c>
      <c r="P189" s="9">
        <v>0</v>
      </c>
      <c r="Q189" s="54">
        <v>4169900</v>
      </c>
      <c r="R189" s="9">
        <v>0</v>
      </c>
      <c r="S189" s="9">
        <f t="shared" ref="S189:S195" si="24">T189+U189+V189+W189+X189</f>
        <v>4075968.2116393414</v>
      </c>
      <c r="T189" s="9">
        <v>0</v>
      </c>
      <c r="U189" s="9">
        <v>0</v>
      </c>
      <c r="V189" s="9">
        <v>0</v>
      </c>
      <c r="W189" s="9">
        <f t="shared" si="20"/>
        <v>4075968.2116393414</v>
      </c>
      <c r="X189" s="9">
        <v>0</v>
      </c>
      <c r="Y189" s="9">
        <f t="shared" ref="Y189:Y195" si="25">Z189+AA189+AB189+AC189+AD189</f>
        <v>93931.788360658567</v>
      </c>
      <c r="Z189" s="9">
        <v>0</v>
      </c>
      <c r="AA189" s="9">
        <v>0</v>
      </c>
      <c r="AB189" s="9">
        <v>0</v>
      </c>
      <c r="AC189" s="9">
        <f t="shared" si="22"/>
        <v>93931.788360658567</v>
      </c>
      <c r="AD189" s="9">
        <v>0</v>
      </c>
      <c r="AE189" s="9">
        <v>0</v>
      </c>
      <c r="AF189" s="9">
        <v>0</v>
      </c>
      <c r="AG189" s="9">
        <v>0</v>
      </c>
      <c r="AH189" s="9">
        <v>0</v>
      </c>
      <c r="AI189" s="9">
        <v>0</v>
      </c>
      <c r="AJ189" s="9">
        <v>0</v>
      </c>
      <c r="AK189" s="9">
        <f t="shared" si="18"/>
        <v>4169900</v>
      </c>
      <c r="AL189" s="20">
        <v>2024</v>
      </c>
    </row>
    <row r="190" spans="2:38" s="34" customFormat="1" ht="45.75" customHeight="1" x14ac:dyDescent="0.25">
      <c r="B190" s="18">
        <v>183</v>
      </c>
      <c r="C190" s="18" t="s">
        <v>253</v>
      </c>
      <c r="D190" s="18" t="s">
        <v>91</v>
      </c>
      <c r="E190" s="18" t="s">
        <v>480</v>
      </c>
      <c r="F190" s="18" t="s">
        <v>296</v>
      </c>
      <c r="G190" s="31">
        <v>81</v>
      </c>
      <c r="H190" s="31">
        <v>208</v>
      </c>
      <c r="I190" s="18" t="s">
        <v>33</v>
      </c>
      <c r="J190" s="18">
        <v>60</v>
      </c>
      <c r="K190" s="21">
        <v>10</v>
      </c>
      <c r="L190" s="19" t="s">
        <v>28</v>
      </c>
      <c r="M190" s="9">
        <f t="shared" si="23"/>
        <v>3458250</v>
      </c>
      <c r="N190" s="9">
        <v>0</v>
      </c>
      <c r="O190" s="9">
        <v>0</v>
      </c>
      <c r="P190" s="9">
        <v>0</v>
      </c>
      <c r="Q190" s="54">
        <v>3458250</v>
      </c>
      <c r="R190" s="9">
        <v>0</v>
      </c>
      <c r="S190" s="9">
        <f t="shared" si="24"/>
        <v>3380348.9455147013</v>
      </c>
      <c r="T190" s="9">
        <v>0</v>
      </c>
      <c r="U190" s="9">
        <v>0</v>
      </c>
      <c r="V190" s="9">
        <v>0</v>
      </c>
      <c r="W190" s="9">
        <f t="shared" si="20"/>
        <v>3380348.9455147013</v>
      </c>
      <c r="X190" s="9">
        <v>0</v>
      </c>
      <c r="Y190" s="9">
        <f t="shared" si="25"/>
        <v>77901.054485298693</v>
      </c>
      <c r="Z190" s="9">
        <v>0</v>
      </c>
      <c r="AA190" s="9">
        <v>0</v>
      </c>
      <c r="AB190" s="9">
        <v>0</v>
      </c>
      <c r="AC190" s="9">
        <f t="shared" si="22"/>
        <v>77901.054485298693</v>
      </c>
      <c r="AD190" s="9">
        <v>0</v>
      </c>
      <c r="AE190" s="9">
        <v>0</v>
      </c>
      <c r="AF190" s="9">
        <v>0</v>
      </c>
      <c r="AG190" s="9">
        <v>0</v>
      </c>
      <c r="AH190" s="9">
        <v>0</v>
      </c>
      <c r="AI190" s="9">
        <v>0</v>
      </c>
      <c r="AJ190" s="9">
        <v>0</v>
      </c>
      <c r="AK190" s="9">
        <f t="shared" si="18"/>
        <v>3458250</v>
      </c>
      <c r="AL190" s="20">
        <v>2024</v>
      </c>
    </row>
    <row r="191" spans="2:38" s="34" customFormat="1" ht="51" customHeight="1" x14ac:dyDescent="0.25">
      <c r="B191" s="18">
        <v>184</v>
      </c>
      <c r="C191" s="18" t="s">
        <v>253</v>
      </c>
      <c r="D191" s="18" t="s">
        <v>58</v>
      </c>
      <c r="E191" s="18" t="s">
        <v>481</v>
      </c>
      <c r="F191" s="18" t="s">
        <v>292</v>
      </c>
      <c r="G191" s="31">
        <v>81</v>
      </c>
      <c r="H191" s="31">
        <v>1092</v>
      </c>
      <c r="I191" s="18" t="s">
        <v>33</v>
      </c>
      <c r="J191" s="18">
        <v>200</v>
      </c>
      <c r="K191" s="18">
        <v>37</v>
      </c>
      <c r="L191" s="19" t="s">
        <v>28</v>
      </c>
      <c r="M191" s="9">
        <f t="shared" si="23"/>
        <v>9920700</v>
      </c>
      <c r="N191" s="9">
        <v>0</v>
      </c>
      <c r="O191" s="9">
        <v>0</v>
      </c>
      <c r="P191" s="9">
        <v>0</v>
      </c>
      <c r="Q191" s="54">
        <v>9920700</v>
      </c>
      <c r="R191" s="9">
        <v>0</v>
      </c>
      <c r="S191" s="9">
        <f t="shared" si="24"/>
        <v>9697224.8344589584</v>
      </c>
      <c r="T191" s="9">
        <v>0</v>
      </c>
      <c r="U191" s="9">
        <v>0</v>
      </c>
      <c r="V191" s="9">
        <v>0</v>
      </c>
      <c r="W191" s="9">
        <f t="shared" si="20"/>
        <v>9697224.8344589584</v>
      </c>
      <c r="X191" s="9">
        <v>0</v>
      </c>
      <c r="Y191" s="9">
        <f t="shared" si="25"/>
        <v>223475.16554104164</v>
      </c>
      <c r="Z191" s="9">
        <v>0</v>
      </c>
      <c r="AA191" s="9">
        <v>0</v>
      </c>
      <c r="AB191" s="9">
        <v>0</v>
      </c>
      <c r="AC191" s="9">
        <f t="shared" si="22"/>
        <v>223475.16554104164</v>
      </c>
      <c r="AD191" s="9">
        <v>0</v>
      </c>
      <c r="AE191" s="9">
        <v>0</v>
      </c>
      <c r="AF191" s="9">
        <v>0</v>
      </c>
      <c r="AG191" s="9">
        <v>0</v>
      </c>
      <c r="AH191" s="9">
        <v>0</v>
      </c>
      <c r="AI191" s="9">
        <v>0</v>
      </c>
      <c r="AJ191" s="9">
        <v>0</v>
      </c>
      <c r="AK191" s="9">
        <f t="shared" si="18"/>
        <v>9920700</v>
      </c>
      <c r="AL191" s="20">
        <v>2024</v>
      </c>
    </row>
    <row r="192" spans="2:38" ht="58.5" customHeight="1" x14ac:dyDescent="0.25">
      <c r="B192" s="18">
        <v>185</v>
      </c>
      <c r="C192" s="18" t="s">
        <v>257</v>
      </c>
      <c r="D192" s="18" t="s">
        <v>91</v>
      </c>
      <c r="E192" s="18" t="s">
        <v>482</v>
      </c>
      <c r="F192" s="18" t="s">
        <v>292</v>
      </c>
      <c r="G192" s="18">
        <v>82</v>
      </c>
      <c r="H192" s="18">
        <v>472</v>
      </c>
      <c r="I192" s="18" t="s">
        <v>33</v>
      </c>
      <c r="J192" s="18">
        <v>70</v>
      </c>
      <c r="K192" s="21">
        <v>15</v>
      </c>
      <c r="L192" s="19" t="s">
        <v>28</v>
      </c>
      <c r="M192" s="9">
        <v>4602000</v>
      </c>
      <c r="N192" s="9">
        <v>0</v>
      </c>
      <c r="O192" s="9">
        <v>0</v>
      </c>
      <c r="P192" s="9">
        <v>4602000</v>
      </c>
      <c r="Q192" s="9">
        <v>0</v>
      </c>
      <c r="R192" s="9">
        <v>0</v>
      </c>
      <c r="S192" s="9">
        <v>4498334.5283837998</v>
      </c>
      <c r="T192" s="9">
        <v>0</v>
      </c>
      <c r="U192" s="9">
        <v>0</v>
      </c>
      <c r="V192" s="9">
        <v>4498334.5283837998</v>
      </c>
      <c r="W192" s="9">
        <v>0</v>
      </c>
      <c r="X192" s="9">
        <v>0</v>
      </c>
      <c r="Y192" s="9">
        <v>103665.4716162002</v>
      </c>
      <c r="Z192" s="9">
        <v>0</v>
      </c>
      <c r="AA192" s="9">
        <v>0</v>
      </c>
      <c r="AB192" s="9">
        <v>103665.4716162002</v>
      </c>
      <c r="AC192" s="9">
        <v>0</v>
      </c>
      <c r="AD192" s="9">
        <v>0</v>
      </c>
      <c r="AE192" s="9">
        <v>0</v>
      </c>
      <c r="AF192" s="9">
        <v>0</v>
      </c>
      <c r="AG192" s="9">
        <v>0</v>
      </c>
      <c r="AH192" s="9">
        <v>0</v>
      </c>
      <c r="AI192" s="9">
        <v>0</v>
      </c>
      <c r="AJ192" s="9">
        <v>0</v>
      </c>
      <c r="AK192" s="9">
        <f t="shared" si="18"/>
        <v>4602000</v>
      </c>
      <c r="AL192" s="20">
        <v>2023</v>
      </c>
    </row>
    <row r="193" spans="2:38" ht="45.75" customHeight="1" x14ac:dyDescent="0.25">
      <c r="B193" s="18">
        <v>186</v>
      </c>
      <c r="C193" s="18" t="s">
        <v>257</v>
      </c>
      <c r="D193" s="18" t="s">
        <v>379</v>
      </c>
      <c r="E193" s="18" t="s">
        <v>483</v>
      </c>
      <c r="F193" s="18" t="s">
        <v>292</v>
      </c>
      <c r="G193" s="18">
        <v>82</v>
      </c>
      <c r="H193" s="18">
        <v>193</v>
      </c>
      <c r="I193" s="18" t="s">
        <v>33</v>
      </c>
      <c r="J193" s="18">
        <v>60</v>
      </c>
      <c r="K193" s="21">
        <v>10</v>
      </c>
      <c r="L193" s="19" t="s">
        <v>28</v>
      </c>
      <c r="M193" s="9">
        <v>3874500</v>
      </c>
      <c r="N193" s="9">
        <v>0</v>
      </c>
      <c r="O193" s="9">
        <v>0</v>
      </c>
      <c r="P193" s="9">
        <v>3874500</v>
      </c>
      <c r="Q193" s="9">
        <v>0</v>
      </c>
      <c r="R193" s="9">
        <v>0</v>
      </c>
      <c r="S193" s="9">
        <v>3787222.3229515497</v>
      </c>
      <c r="T193" s="9">
        <v>0</v>
      </c>
      <c r="U193" s="9">
        <v>0</v>
      </c>
      <c r="V193" s="9">
        <v>3787222.3229515497</v>
      </c>
      <c r="W193" s="9">
        <v>0</v>
      </c>
      <c r="X193" s="9">
        <v>0</v>
      </c>
      <c r="Y193" s="9">
        <v>87277.67704845019</v>
      </c>
      <c r="Z193" s="9">
        <v>0</v>
      </c>
      <c r="AA193" s="9">
        <v>0</v>
      </c>
      <c r="AB193" s="9">
        <v>87277.67704845019</v>
      </c>
      <c r="AC193" s="9">
        <v>0</v>
      </c>
      <c r="AD193" s="9">
        <v>0</v>
      </c>
      <c r="AE193" s="9">
        <v>0</v>
      </c>
      <c r="AF193" s="9">
        <v>0</v>
      </c>
      <c r="AG193" s="9">
        <v>0</v>
      </c>
      <c r="AH193" s="9">
        <v>0</v>
      </c>
      <c r="AI193" s="9">
        <v>0</v>
      </c>
      <c r="AJ193" s="9">
        <v>0</v>
      </c>
      <c r="AK193" s="9">
        <f t="shared" si="18"/>
        <v>3874500</v>
      </c>
      <c r="AL193" s="20">
        <v>2023</v>
      </c>
    </row>
    <row r="194" spans="2:38" ht="45.75" customHeight="1" x14ac:dyDescent="0.25">
      <c r="B194" s="18">
        <v>187</v>
      </c>
      <c r="C194" s="18" t="s">
        <v>257</v>
      </c>
      <c r="D194" s="18" t="s">
        <v>91</v>
      </c>
      <c r="E194" s="18" t="s">
        <v>484</v>
      </c>
      <c r="F194" s="18" t="s">
        <v>296</v>
      </c>
      <c r="G194" s="18">
        <v>90</v>
      </c>
      <c r="H194" s="18">
        <v>290</v>
      </c>
      <c r="I194" s="18" t="s">
        <v>33</v>
      </c>
      <c r="J194" s="18">
        <v>60</v>
      </c>
      <c r="K194" s="21">
        <v>10</v>
      </c>
      <c r="L194" s="19" t="s">
        <v>28</v>
      </c>
      <c r="M194" s="9">
        <v>3513000</v>
      </c>
      <c r="N194" s="9">
        <v>3513000</v>
      </c>
      <c r="O194" s="9">
        <v>0</v>
      </c>
      <c r="P194" s="9">
        <v>0</v>
      </c>
      <c r="Q194" s="9">
        <v>0</v>
      </c>
      <c r="R194" s="9">
        <v>0</v>
      </c>
      <c r="S194" s="9">
        <v>3433865.5363347</v>
      </c>
      <c r="T194" s="9">
        <v>3433865.5363347</v>
      </c>
      <c r="U194" s="9">
        <v>0</v>
      </c>
      <c r="V194" s="9">
        <v>0</v>
      </c>
      <c r="W194" s="9">
        <v>0</v>
      </c>
      <c r="X194" s="9">
        <v>0</v>
      </c>
      <c r="Y194" s="9">
        <v>79134.463665300253</v>
      </c>
      <c r="Z194" s="9">
        <v>79134.463665300253</v>
      </c>
      <c r="AA194" s="9">
        <v>0</v>
      </c>
      <c r="AB194" s="9">
        <v>0</v>
      </c>
      <c r="AC194" s="9">
        <v>0</v>
      </c>
      <c r="AD194" s="9">
        <v>0</v>
      </c>
      <c r="AE194" s="9">
        <v>0</v>
      </c>
      <c r="AF194" s="9">
        <v>0</v>
      </c>
      <c r="AG194" s="9">
        <v>0</v>
      </c>
      <c r="AH194" s="9">
        <v>0</v>
      </c>
      <c r="AI194" s="9">
        <v>0</v>
      </c>
      <c r="AJ194" s="9">
        <v>0</v>
      </c>
      <c r="AK194" s="9">
        <f t="shared" si="18"/>
        <v>3513000</v>
      </c>
      <c r="AL194" s="20">
        <v>2021</v>
      </c>
    </row>
    <row r="195" spans="2:38" s="34" customFormat="1" ht="60.75" customHeight="1" x14ac:dyDescent="0.25">
      <c r="B195" s="18">
        <v>188</v>
      </c>
      <c r="C195" s="18" t="s">
        <v>257</v>
      </c>
      <c r="D195" s="18" t="s">
        <v>91</v>
      </c>
      <c r="E195" s="18" t="s">
        <v>485</v>
      </c>
      <c r="F195" s="18" t="s">
        <v>292</v>
      </c>
      <c r="G195" s="18">
        <v>82</v>
      </c>
      <c r="H195" s="18">
        <v>434</v>
      </c>
      <c r="I195" s="18" t="s">
        <v>33</v>
      </c>
      <c r="J195" s="18">
        <v>70</v>
      </c>
      <c r="K195" s="21">
        <v>15</v>
      </c>
      <c r="L195" s="19" t="s">
        <v>28</v>
      </c>
      <c r="M195" s="9">
        <f t="shared" si="23"/>
        <v>4169900</v>
      </c>
      <c r="N195" s="9">
        <v>0</v>
      </c>
      <c r="O195" s="9">
        <v>0</v>
      </c>
      <c r="P195" s="9">
        <v>0</v>
      </c>
      <c r="Q195" s="54">
        <v>4169900</v>
      </c>
      <c r="R195" s="9">
        <v>0</v>
      </c>
      <c r="S195" s="9">
        <f t="shared" si="24"/>
        <v>4075968.2116393414</v>
      </c>
      <c r="T195" s="9">
        <v>0</v>
      </c>
      <c r="U195" s="9">
        <v>0</v>
      </c>
      <c r="V195" s="9">
        <v>0</v>
      </c>
      <c r="W195" s="9">
        <f t="shared" si="20"/>
        <v>4075968.2116393414</v>
      </c>
      <c r="X195" s="9">
        <v>0</v>
      </c>
      <c r="Y195" s="9">
        <f t="shared" si="25"/>
        <v>93931.788360658567</v>
      </c>
      <c r="Z195" s="9">
        <v>0</v>
      </c>
      <c r="AA195" s="9">
        <v>0</v>
      </c>
      <c r="AB195" s="9">
        <v>0</v>
      </c>
      <c r="AC195" s="9">
        <f t="shared" si="22"/>
        <v>93931.788360658567</v>
      </c>
      <c r="AD195" s="9">
        <v>0</v>
      </c>
      <c r="AE195" s="9">
        <v>0</v>
      </c>
      <c r="AF195" s="9">
        <v>0</v>
      </c>
      <c r="AG195" s="9">
        <v>0</v>
      </c>
      <c r="AH195" s="9">
        <v>0</v>
      </c>
      <c r="AI195" s="9">
        <v>0</v>
      </c>
      <c r="AJ195" s="9">
        <v>0</v>
      </c>
      <c r="AK195" s="9">
        <f t="shared" si="18"/>
        <v>4169900</v>
      </c>
      <c r="AL195" s="20">
        <v>2024</v>
      </c>
    </row>
    <row r="196" spans="2:38" ht="57.75" customHeight="1" x14ac:dyDescent="0.25">
      <c r="B196" s="18">
        <v>189</v>
      </c>
      <c r="C196" s="18" t="s">
        <v>257</v>
      </c>
      <c r="D196" s="18" t="s">
        <v>379</v>
      </c>
      <c r="E196" s="18" t="s">
        <v>486</v>
      </c>
      <c r="F196" s="18" t="s">
        <v>292</v>
      </c>
      <c r="G196" s="18">
        <v>88</v>
      </c>
      <c r="H196" s="18">
        <v>199</v>
      </c>
      <c r="I196" s="18" t="s">
        <v>33</v>
      </c>
      <c r="J196" s="18">
        <v>60</v>
      </c>
      <c r="K196" s="21">
        <v>10</v>
      </c>
      <c r="L196" s="19" t="s">
        <v>28</v>
      </c>
      <c r="M196" s="9">
        <v>3874500</v>
      </c>
      <c r="N196" s="9">
        <v>0</v>
      </c>
      <c r="O196" s="9">
        <v>0</v>
      </c>
      <c r="P196" s="9">
        <v>3874500</v>
      </c>
      <c r="Q196" s="9">
        <v>0</v>
      </c>
      <c r="R196" s="9">
        <v>0</v>
      </c>
      <c r="S196" s="9">
        <v>3787222.3229515497</v>
      </c>
      <c r="T196" s="9">
        <v>0</v>
      </c>
      <c r="U196" s="9">
        <v>0</v>
      </c>
      <c r="V196" s="9">
        <v>3787222.3229515497</v>
      </c>
      <c r="W196" s="9">
        <v>0</v>
      </c>
      <c r="X196" s="9">
        <v>0</v>
      </c>
      <c r="Y196" s="9">
        <v>87277.67704845019</v>
      </c>
      <c r="Z196" s="9">
        <v>0</v>
      </c>
      <c r="AA196" s="9">
        <v>0</v>
      </c>
      <c r="AB196" s="9">
        <v>87277.67704845019</v>
      </c>
      <c r="AC196" s="9">
        <v>0</v>
      </c>
      <c r="AD196" s="9">
        <v>0</v>
      </c>
      <c r="AE196" s="9">
        <v>0</v>
      </c>
      <c r="AF196" s="9">
        <v>0</v>
      </c>
      <c r="AG196" s="9">
        <v>0</v>
      </c>
      <c r="AH196" s="9">
        <v>0</v>
      </c>
      <c r="AI196" s="9">
        <v>0</v>
      </c>
      <c r="AJ196" s="9">
        <v>0</v>
      </c>
      <c r="AK196" s="9">
        <f t="shared" si="18"/>
        <v>3874500</v>
      </c>
      <c r="AL196" s="20">
        <v>2023</v>
      </c>
    </row>
    <row r="197" spans="2:38" ht="60.75" customHeight="1" x14ac:dyDescent="0.25">
      <c r="B197" s="18">
        <v>190</v>
      </c>
      <c r="C197" s="18" t="s">
        <v>262</v>
      </c>
      <c r="D197" s="18" t="s">
        <v>379</v>
      </c>
      <c r="E197" s="18" t="s">
        <v>487</v>
      </c>
      <c r="F197" s="18" t="s">
        <v>292</v>
      </c>
      <c r="G197" s="18">
        <v>83</v>
      </c>
      <c r="H197" s="18">
        <v>160</v>
      </c>
      <c r="I197" s="18" t="s">
        <v>33</v>
      </c>
      <c r="J197" s="18">
        <v>60</v>
      </c>
      <c r="K197" s="21">
        <v>10</v>
      </c>
      <c r="L197" s="19" t="s">
        <v>28</v>
      </c>
      <c r="M197" s="9">
        <v>3426300</v>
      </c>
      <c r="N197" s="9">
        <v>0</v>
      </c>
      <c r="O197" s="9">
        <v>3426300</v>
      </c>
      <c r="P197" s="9">
        <v>0</v>
      </c>
      <c r="Q197" s="9">
        <v>0</v>
      </c>
      <c r="R197" s="9">
        <v>0</v>
      </c>
      <c r="S197" s="9">
        <v>3349118.5559759703</v>
      </c>
      <c r="T197" s="9">
        <v>0</v>
      </c>
      <c r="U197" s="9">
        <v>3349118.5559759703</v>
      </c>
      <c r="V197" s="9">
        <v>0</v>
      </c>
      <c r="W197" s="9">
        <v>0</v>
      </c>
      <c r="X197" s="9">
        <v>0</v>
      </c>
      <c r="Y197" s="9">
        <v>77181.444024030046</v>
      </c>
      <c r="Z197" s="9">
        <v>0</v>
      </c>
      <c r="AA197" s="9">
        <v>77181.444024030046</v>
      </c>
      <c r="AB197" s="9">
        <v>0</v>
      </c>
      <c r="AC197" s="9">
        <v>0</v>
      </c>
      <c r="AD197" s="9">
        <v>0</v>
      </c>
      <c r="AE197" s="9">
        <v>0</v>
      </c>
      <c r="AF197" s="9">
        <v>0</v>
      </c>
      <c r="AG197" s="9">
        <v>0</v>
      </c>
      <c r="AH197" s="9">
        <v>0</v>
      </c>
      <c r="AI197" s="9">
        <v>0</v>
      </c>
      <c r="AJ197" s="9">
        <v>0</v>
      </c>
      <c r="AK197" s="9">
        <f t="shared" si="18"/>
        <v>3426300.0000000005</v>
      </c>
      <c r="AL197" s="20">
        <v>2022</v>
      </c>
    </row>
    <row r="198" spans="2:38" ht="45.75" customHeight="1" x14ac:dyDescent="0.25">
      <c r="B198" s="18">
        <v>191</v>
      </c>
      <c r="C198" s="18" t="s">
        <v>262</v>
      </c>
      <c r="D198" s="18" t="s">
        <v>379</v>
      </c>
      <c r="E198" s="18" t="s">
        <v>488</v>
      </c>
      <c r="F198" s="18" t="s">
        <v>292</v>
      </c>
      <c r="G198" s="18">
        <v>82</v>
      </c>
      <c r="H198" s="18">
        <v>136</v>
      </c>
      <c r="I198" s="18" t="s">
        <v>33</v>
      </c>
      <c r="J198" s="18">
        <v>60</v>
      </c>
      <c r="K198" s="21">
        <v>10</v>
      </c>
      <c r="L198" s="19" t="s">
        <v>28</v>
      </c>
      <c r="M198" s="9">
        <v>3426300</v>
      </c>
      <c r="N198" s="9">
        <v>0</v>
      </c>
      <c r="O198" s="9">
        <v>3426300</v>
      </c>
      <c r="P198" s="9">
        <v>0</v>
      </c>
      <c r="Q198" s="9">
        <v>0</v>
      </c>
      <c r="R198" s="9">
        <v>0</v>
      </c>
      <c r="S198" s="9">
        <v>3349118.5559759703</v>
      </c>
      <c r="T198" s="9">
        <v>0</v>
      </c>
      <c r="U198" s="9">
        <v>3349118.5559759703</v>
      </c>
      <c r="V198" s="9">
        <v>0</v>
      </c>
      <c r="W198" s="9">
        <v>0</v>
      </c>
      <c r="X198" s="9">
        <v>0</v>
      </c>
      <c r="Y198" s="9">
        <v>77181.444024030046</v>
      </c>
      <c r="Z198" s="9">
        <v>0</v>
      </c>
      <c r="AA198" s="9">
        <v>77181.444024030046</v>
      </c>
      <c r="AB198" s="9">
        <v>0</v>
      </c>
      <c r="AC198" s="9">
        <v>0</v>
      </c>
      <c r="AD198" s="9">
        <v>0</v>
      </c>
      <c r="AE198" s="9">
        <v>0</v>
      </c>
      <c r="AF198" s="9">
        <v>0</v>
      </c>
      <c r="AG198" s="9">
        <v>0</v>
      </c>
      <c r="AH198" s="9">
        <v>0</v>
      </c>
      <c r="AI198" s="9">
        <v>0</v>
      </c>
      <c r="AJ198" s="9">
        <v>0</v>
      </c>
      <c r="AK198" s="9">
        <f t="shared" si="18"/>
        <v>3426300.0000000005</v>
      </c>
      <c r="AL198" s="20">
        <v>2022</v>
      </c>
    </row>
    <row r="199" spans="2:38" ht="56.25" customHeight="1" x14ac:dyDescent="0.25">
      <c r="B199" s="18">
        <v>192</v>
      </c>
      <c r="C199" s="18" t="s">
        <v>262</v>
      </c>
      <c r="D199" s="18" t="s">
        <v>169</v>
      </c>
      <c r="E199" s="18" t="s">
        <v>489</v>
      </c>
      <c r="F199" s="18" t="s">
        <v>292</v>
      </c>
      <c r="G199" s="18">
        <v>81</v>
      </c>
      <c r="H199" s="18">
        <v>696</v>
      </c>
      <c r="I199" s="18" t="s">
        <v>33</v>
      </c>
      <c r="J199" s="18">
        <v>120</v>
      </c>
      <c r="K199" s="18">
        <v>22</v>
      </c>
      <c r="L199" s="19" t="s">
        <v>28</v>
      </c>
      <c r="M199" s="9">
        <v>8400000</v>
      </c>
      <c r="N199" s="9">
        <v>8400000</v>
      </c>
      <c r="O199" s="9">
        <v>0</v>
      </c>
      <c r="P199" s="9">
        <v>0</v>
      </c>
      <c r="Q199" s="9">
        <v>0</v>
      </c>
      <c r="R199" s="9">
        <v>0</v>
      </c>
      <c r="S199" s="9">
        <v>8210780.10396</v>
      </c>
      <c r="T199" s="9">
        <v>8210780.10396</v>
      </c>
      <c r="U199" s="9">
        <v>0</v>
      </c>
      <c r="V199" s="9">
        <v>0</v>
      </c>
      <c r="W199" s="9">
        <v>0</v>
      </c>
      <c r="X199" s="9">
        <v>0</v>
      </c>
      <c r="Y199" s="9">
        <v>189219.89604000008</v>
      </c>
      <c r="Z199" s="9">
        <v>189219.89604000008</v>
      </c>
      <c r="AA199" s="9">
        <v>0</v>
      </c>
      <c r="AB199" s="9">
        <v>0</v>
      </c>
      <c r="AC199" s="9">
        <v>0</v>
      </c>
      <c r="AD199" s="9">
        <v>0</v>
      </c>
      <c r="AE199" s="9">
        <v>0</v>
      </c>
      <c r="AF199" s="9">
        <v>0</v>
      </c>
      <c r="AG199" s="9">
        <v>0</v>
      </c>
      <c r="AH199" s="9">
        <v>0</v>
      </c>
      <c r="AI199" s="9">
        <v>0</v>
      </c>
      <c r="AJ199" s="9">
        <v>0</v>
      </c>
      <c r="AK199" s="9">
        <f t="shared" si="18"/>
        <v>8400000</v>
      </c>
      <c r="AL199" s="20">
        <v>2021</v>
      </c>
    </row>
    <row r="200" spans="2:38" ht="60" customHeight="1" x14ac:dyDescent="0.25">
      <c r="B200" s="18">
        <v>193</v>
      </c>
      <c r="C200" s="18" t="s">
        <v>262</v>
      </c>
      <c r="D200" s="37" t="s">
        <v>379</v>
      </c>
      <c r="E200" s="18" t="s">
        <v>490</v>
      </c>
      <c r="F200" s="18" t="s">
        <v>292</v>
      </c>
      <c r="G200" s="18">
        <v>81</v>
      </c>
      <c r="H200" s="18">
        <v>233</v>
      </c>
      <c r="I200" s="18" t="s">
        <v>33</v>
      </c>
      <c r="J200" s="18">
        <v>60</v>
      </c>
      <c r="K200" s="21">
        <v>10</v>
      </c>
      <c r="L200" s="19" t="s">
        <v>28</v>
      </c>
      <c r="M200" s="54">
        <f t="shared" si="23"/>
        <v>4300000</v>
      </c>
      <c r="N200" s="9">
        <v>0</v>
      </c>
      <c r="O200" s="9">
        <v>0</v>
      </c>
      <c r="P200" s="9">
        <v>0</v>
      </c>
      <c r="Q200" s="9">
        <v>0</v>
      </c>
      <c r="R200" s="54">
        <v>4300000</v>
      </c>
      <c r="S200" s="9">
        <f t="shared" ref="S200:S201" si="26">X200</f>
        <v>4203137.4800000004</v>
      </c>
      <c r="T200" s="9">
        <v>0</v>
      </c>
      <c r="U200" s="9">
        <v>0</v>
      </c>
      <c r="V200" s="9">
        <v>0</v>
      </c>
      <c r="W200" s="9">
        <v>0</v>
      </c>
      <c r="X200" s="9">
        <v>4203137.4800000004</v>
      </c>
      <c r="Y200" s="9">
        <f t="shared" ref="Y200:Y201" si="27">AD200</f>
        <v>96862.519999999553</v>
      </c>
      <c r="Z200" s="9">
        <v>0</v>
      </c>
      <c r="AA200" s="9">
        <v>0</v>
      </c>
      <c r="AB200" s="9">
        <v>0</v>
      </c>
      <c r="AC200" s="9">
        <v>0</v>
      </c>
      <c r="AD200" s="9">
        <f t="shared" ref="AD200:AD210" si="28">R200-X200</f>
        <v>96862.519999999553</v>
      </c>
      <c r="AE200" s="9">
        <v>0</v>
      </c>
      <c r="AF200" s="9">
        <v>0</v>
      </c>
      <c r="AG200" s="9">
        <v>0</v>
      </c>
      <c r="AH200" s="9">
        <v>0</v>
      </c>
      <c r="AI200" s="9">
        <v>0</v>
      </c>
      <c r="AJ200" s="9">
        <v>0</v>
      </c>
      <c r="AK200" s="9">
        <f t="shared" si="18"/>
        <v>4300000</v>
      </c>
      <c r="AL200" s="20">
        <v>2025</v>
      </c>
    </row>
    <row r="201" spans="2:38" ht="52.5" customHeight="1" x14ac:dyDescent="0.25">
      <c r="B201" s="18">
        <v>194</v>
      </c>
      <c r="C201" s="18" t="s">
        <v>262</v>
      </c>
      <c r="D201" s="18" t="s">
        <v>91</v>
      </c>
      <c r="E201" s="18" t="s">
        <v>491</v>
      </c>
      <c r="F201" s="18" t="s">
        <v>296</v>
      </c>
      <c r="G201" s="18">
        <v>83</v>
      </c>
      <c r="H201" s="18">
        <v>249</v>
      </c>
      <c r="I201" s="18" t="s">
        <v>33</v>
      </c>
      <c r="J201" s="18">
        <v>60</v>
      </c>
      <c r="K201" s="18">
        <v>10</v>
      </c>
      <c r="L201" s="19" t="s">
        <v>28</v>
      </c>
      <c r="M201" s="54">
        <f t="shared" si="23"/>
        <v>4300000</v>
      </c>
      <c r="N201" s="9">
        <v>0</v>
      </c>
      <c r="O201" s="9">
        <v>0</v>
      </c>
      <c r="P201" s="9">
        <v>0</v>
      </c>
      <c r="Q201" s="9">
        <v>0</v>
      </c>
      <c r="R201" s="54">
        <v>4300000</v>
      </c>
      <c r="S201" s="9">
        <f t="shared" si="26"/>
        <v>4203137.4800000004</v>
      </c>
      <c r="T201" s="9">
        <v>0</v>
      </c>
      <c r="U201" s="9">
        <v>0</v>
      </c>
      <c r="V201" s="9">
        <v>0</v>
      </c>
      <c r="W201" s="9">
        <v>0</v>
      </c>
      <c r="X201" s="9">
        <v>4203137.4800000004</v>
      </c>
      <c r="Y201" s="9">
        <f t="shared" si="27"/>
        <v>96862.519999999553</v>
      </c>
      <c r="Z201" s="9">
        <v>0</v>
      </c>
      <c r="AA201" s="9">
        <v>0</v>
      </c>
      <c r="AB201" s="9">
        <v>0</v>
      </c>
      <c r="AC201" s="9">
        <v>0</v>
      </c>
      <c r="AD201" s="9">
        <f t="shared" si="28"/>
        <v>96862.519999999553</v>
      </c>
      <c r="AE201" s="9">
        <v>0</v>
      </c>
      <c r="AF201" s="9">
        <v>0</v>
      </c>
      <c r="AG201" s="9">
        <v>0</v>
      </c>
      <c r="AH201" s="9">
        <v>0</v>
      </c>
      <c r="AI201" s="9">
        <v>0</v>
      </c>
      <c r="AJ201" s="9">
        <v>0</v>
      </c>
      <c r="AK201" s="9">
        <f t="shared" si="18"/>
        <v>4300000</v>
      </c>
      <c r="AL201" s="20">
        <v>2025</v>
      </c>
    </row>
    <row r="202" spans="2:38" s="34" customFormat="1" ht="45.75" customHeight="1" x14ac:dyDescent="0.25">
      <c r="B202" s="18">
        <v>195</v>
      </c>
      <c r="C202" s="18" t="s">
        <v>492</v>
      </c>
      <c r="D202" s="18" t="s">
        <v>91</v>
      </c>
      <c r="E202" s="18" t="s">
        <v>493</v>
      </c>
      <c r="F202" s="18" t="s">
        <v>296</v>
      </c>
      <c r="G202" s="18">
        <v>83</v>
      </c>
      <c r="H202" s="18">
        <v>162</v>
      </c>
      <c r="I202" s="18" t="s">
        <v>33</v>
      </c>
      <c r="J202" s="18">
        <v>60</v>
      </c>
      <c r="K202" s="21">
        <v>10</v>
      </c>
      <c r="L202" s="19" t="s">
        <v>28</v>
      </c>
      <c r="M202" s="9">
        <f t="shared" si="23"/>
        <v>3262500</v>
      </c>
      <c r="N202" s="9">
        <v>0</v>
      </c>
      <c r="O202" s="9">
        <v>0</v>
      </c>
      <c r="P202" s="9">
        <v>0</v>
      </c>
      <c r="Q202" s="54">
        <v>3262500</v>
      </c>
      <c r="R202" s="9">
        <v>0</v>
      </c>
      <c r="S202" s="9">
        <f>T202+U202+V202+W202+X202</f>
        <v>3189008.4391648122</v>
      </c>
      <c r="T202" s="9">
        <v>0</v>
      </c>
      <c r="U202" s="9">
        <v>0</v>
      </c>
      <c r="V202" s="9">
        <v>0</v>
      </c>
      <c r="W202" s="9">
        <f t="shared" si="20"/>
        <v>3189008.4391648122</v>
      </c>
      <c r="X202" s="9">
        <v>0</v>
      </c>
      <c r="Y202" s="9">
        <f>Z202+AA202+AB202+AC202+AD202</f>
        <v>73491.560835187789</v>
      </c>
      <c r="Z202" s="9">
        <v>0</v>
      </c>
      <c r="AA202" s="9">
        <v>0</v>
      </c>
      <c r="AB202" s="9">
        <v>0</v>
      </c>
      <c r="AC202" s="9">
        <f t="shared" si="22"/>
        <v>73491.560835187789</v>
      </c>
      <c r="AD202" s="9">
        <v>0</v>
      </c>
      <c r="AE202" s="9">
        <v>0</v>
      </c>
      <c r="AF202" s="9">
        <v>0</v>
      </c>
      <c r="AG202" s="9">
        <v>0</v>
      </c>
      <c r="AH202" s="9">
        <v>0</v>
      </c>
      <c r="AI202" s="9">
        <v>0</v>
      </c>
      <c r="AJ202" s="9">
        <v>0</v>
      </c>
      <c r="AK202" s="9">
        <f t="shared" si="18"/>
        <v>3262500</v>
      </c>
      <c r="AL202" s="20">
        <v>2024</v>
      </c>
    </row>
    <row r="203" spans="2:38" ht="45.75" customHeight="1" x14ac:dyDescent="0.25">
      <c r="B203" s="18">
        <v>196</v>
      </c>
      <c r="C203" s="18" t="s">
        <v>492</v>
      </c>
      <c r="D203" s="18" t="s">
        <v>91</v>
      </c>
      <c r="E203" s="18" t="s">
        <v>494</v>
      </c>
      <c r="F203" s="18" t="s">
        <v>296</v>
      </c>
      <c r="G203" s="18">
        <v>81</v>
      </c>
      <c r="H203" s="18">
        <v>278</v>
      </c>
      <c r="I203" s="18" t="s">
        <v>33</v>
      </c>
      <c r="J203" s="18">
        <v>60</v>
      </c>
      <c r="K203" s="21">
        <v>10</v>
      </c>
      <c r="L203" s="19" t="s">
        <v>28</v>
      </c>
      <c r="M203" s="9">
        <v>3874500</v>
      </c>
      <c r="N203" s="9">
        <v>0</v>
      </c>
      <c r="O203" s="9">
        <v>0</v>
      </c>
      <c r="P203" s="9">
        <v>3874500</v>
      </c>
      <c r="Q203" s="9">
        <v>0</v>
      </c>
      <c r="R203" s="9">
        <v>0</v>
      </c>
      <c r="S203" s="9">
        <v>3787222.3229515497</v>
      </c>
      <c r="T203" s="9">
        <v>0</v>
      </c>
      <c r="U203" s="9">
        <v>0</v>
      </c>
      <c r="V203" s="9">
        <v>3787222.3229515497</v>
      </c>
      <c r="W203" s="9">
        <v>0</v>
      </c>
      <c r="X203" s="9">
        <v>0</v>
      </c>
      <c r="Y203" s="9">
        <v>87277.67704845019</v>
      </c>
      <c r="Z203" s="9">
        <v>0</v>
      </c>
      <c r="AA203" s="9">
        <v>0</v>
      </c>
      <c r="AB203" s="9">
        <v>87277.67704845019</v>
      </c>
      <c r="AC203" s="9">
        <v>0</v>
      </c>
      <c r="AD203" s="9">
        <v>0</v>
      </c>
      <c r="AE203" s="9">
        <v>0</v>
      </c>
      <c r="AF203" s="9">
        <v>0</v>
      </c>
      <c r="AG203" s="9">
        <v>0</v>
      </c>
      <c r="AH203" s="9">
        <v>0</v>
      </c>
      <c r="AI203" s="9">
        <v>0</v>
      </c>
      <c r="AJ203" s="9">
        <v>0</v>
      </c>
      <c r="AK203" s="9">
        <f t="shared" ref="AK203:AK214" si="29">S203+Y203+AE203</f>
        <v>3874500</v>
      </c>
      <c r="AL203" s="20">
        <v>2023</v>
      </c>
    </row>
    <row r="204" spans="2:38" ht="45.75" customHeight="1" x14ac:dyDescent="0.25">
      <c r="B204" s="18">
        <v>197</v>
      </c>
      <c r="C204" s="18" t="s">
        <v>492</v>
      </c>
      <c r="D204" s="18" t="s">
        <v>91</v>
      </c>
      <c r="E204" s="18" t="s">
        <v>495</v>
      </c>
      <c r="F204" s="18" t="s">
        <v>296</v>
      </c>
      <c r="G204" s="18">
        <v>82</v>
      </c>
      <c r="H204" s="18">
        <v>164</v>
      </c>
      <c r="I204" s="18" t="s">
        <v>33</v>
      </c>
      <c r="J204" s="18">
        <v>60</v>
      </c>
      <c r="K204" s="21">
        <v>10</v>
      </c>
      <c r="L204" s="19" t="s">
        <v>28</v>
      </c>
      <c r="M204" s="9">
        <v>3513000</v>
      </c>
      <c r="N204" s="9">
        <v>3513000</v>
      </c>
      <c r="O204" s="9">
        <v>0</v>
      </c>
      <c r="P204" s="9">
        <v>0</v>
      </c>
      <c r="Q204" s="9">
        <v>0</v>
      </c>
      <c r="R204" s="9">
        <v>0</v>
      </c>
      <c r="S204" s="9">
        <v>3433865.5363347</v>
      </c>
      <c r="T204" s="9">
        <v>3433865.5363347</v>
      </c>
      <c r="U204" s="9">
        <v>0</v>
      </c>
      <c r="V204" s="9">
        <v>0</v>
      </c>
      <c r="W204" s="9">
        <v>0</v>
      </c>
      <c r="X204" s="9">
        <v>0</v>
      </c>
      <c r="Y204" s="9">
        <v>79134.463665300253</v>
      </c>
      <c r="Z204" s="9">
        <v>79134.463665300253</v>
      </c>
      <c r="AA204" s="9">
        <v>0</v>
      </c>
      <c r="AB204" s="9">
        <v>0</v>
      </c>
      <c r="AC204" s="9">
        <v>0</v>
      </c>
      <c r="AD204" s="9">
        <v>0</v>
      </c>
      <c r="AE204" s="9">
        <v>0</v>
      </c>
      <c r="AF204" s="9">
        <v>0</v>
      </c>
      <c r="AG204" s="9">
        <v>0</v>
      </c>
      <c r="AH204" s="9">
        <v>0</v>
      </c>
      <c r="AI204" s="9">
        <v>0</v>
      </c>
      <c r="AJ204" s="9">
        <v>0</v>
      </c>
      <c r="AK204" s="9">
        <f t="shared" si="29"/>
        <v>3513000</v>
      </c>
      <c r="AL204" s="20">
        <v>2021</v>
      </c>
    </row>
    <row r="205" spans="2:38" ht="45.75" customHeight="1" x14ac:dyDescent="0.25">
      <c r="B205" s="18">
        <v>198</v>
      </c>
      <c r="C205" s="18" t="s">
        <v>492</v>
      </c>
      <c r="D205" s="18" t="s">
        <v>91</v>
      </c>
      <c r="E205" s="18" t="s">
        <v>496</v>
      </c>
      <c r="F205" s="18" t="s">
        <v>296</v>
      </c>
      <c r="G205" s="18">
        <v>100</v>
      </c>
      <c r="H205" s="18">
        <v>147</v>
      </c>
      <c r="I205" s="18" t="s">
        <v>33</v>
      </c>
      <c r="J205" s="18">
        <v>60</v>
      </c>
      <c r="K205" s="21">
        <v>10</v>
      </c>
      <c r="L205" s="19" t="s">
        <v>28</v>
      </c>
      <c r="M205" s="9">
        <v>3513000</v>
      </c>
      <c r="N205" s="9">
        <v>3513000</v>
      </c>
      <c r="O205" s="9">
        <v>0</v>
      </c>
      <c r="P205" s="9">
        <v>0</v>
      </c>
      <c r="Q205" s="9">
        <v>0</v>
      </c>
      <c r="R205" s="9">
        <v>0</v>
      </c>
      <c r="S205" s="9">
        <v>3433865.5363347</v>
      </c>
      <c r="T205" s="9">
        <v>3433865.5363347</v>
      </c>
      <c r="U205" s="9">
        <v>0</v>
      </c>
      <c r="V205" s="9">
        <v>0</v>
      </c>
      <c r="W205" s="9">
        <v>0</v>
      </c>
      <c r="X205" s="9">
        <v>0</v>
      </c>
      <c r="Y205" s="9">
        <v>79134.463665300253</v>
      </c>
      <c r="Z205" s="9">
        <v>79134.463665300253</v>
      </c>
      <c r="AA205" s="9">
        <v>0</v>
      </c>
      <c r="AB205" s="9">
        <v>0</v>
      </c>
      <c r="AC205" s="9">
        <v>0</v>
      </c>
      <c r="AD205" s="9">
        <v>0</v>
      </c>
      <c r="AE205" s="9">
        <v>0</v>
      </c>
      <c r="AF205" s="9">
        <v>0</v>
      </c>
      <c r="AG205" s="9">
        <v>0</v>
      </c>
      <c r="AH205" s="9">
        <v>0</v>
      </c>
      <c r="AI205" s="9">
        <v>0</v>
      </c>
      <c r="AJ205" s="9">
        <v>0</v>
      </c>
      <c r="AK205" s="9">
        <f t="shared" si="29"/>
        <v>3513000</v>
      </c>
      <c r="AL205" s="20">
        <v>2021</v>
      </c>
    </row>
    <row r="206" spans="2:38" ht="45.75" customHeight="1" x14ac:dyDescent="0.25">
      <c r="B206" s="18">
        <v>199</v>
      </c>
      <c r="C206" s="18" t="s">
        <v>492</v>
      </c>
      <c r="D206" s="18" t="s">
        <v>91</v>
      </c>
      <c r="E206" s="18" t="s">
        <v>497</v>
      </c>
      <c r="F206" s="18" t="s">
        <v>296</v>
      </c>
      <c r="G206" s="18">
        <v>81</v>
      </c>
      <c r="H206" s="18">
        <v>161</v>
      </c>
      <c r="I206" s="18" t="s">
        <v>33</v>
      </c>
      <c r="J206" s="18">
        <v>60</v>
      </c>
      <c r="K206" s="21">
        <v>10</v>
      </c>
      <c r="L206" s="19" t="s">
        <v>28</v>
      </c>
      <c r="M206" s="9">
        <v>3874500</v>
      </c>
      <c r="N206" s="9">
        <v>0</v>
      </c>
      <c r="O206" s="9">
        <v>0</v>
      </c>
      <c r="P206" s="9">
        <v>3874500</v>
      </c>
      <c r="Q206" s="9">
        <v>0</v>
      </c>
      <c r="R206" s="9">
        <v>0</v>
      </c>
      <c r="S206" s="9">
        <v>3787222.3229515497</v>
      </c>
      <c r="T206" s="9">
        <v>0</v>
      </c>
      <c r="U206" s="9">
        <v>0</v>
      </c>
      <c r="V206" s="9">
        <v>3787222.3229515497</v>
      </c>
      <c r="W206" s="9">
        <v>0</v>
      </c>
      <c r="X206" s="9">
        <v>0</v>
      </c>
      <c r="Y206" s="9">
        <v>87277.67704845019</v>
      </c>
      <c r="Z206" s="9">
        <v>0</v>
      </c>
      <c r="AA206" s="9">
        <v>0</v>
      </c>
      <c r="AB206" s="9">
        <v>87277.67704845019</v>
      </c>
      <c r="AC206" s="9">
        <v>0</v>
      </c>
      <c r="AD206" s="9">
        <v>0</v>
      </c>
      <c r="AE206" s="9">
        <v>0</v>
      </c>
      <c r="AF206" s="9">
        <v>0</v>
      </c>
      <c r="AG206" s="9">
        <v>0</v>
      </c>
      <c r="AH206" s="9">
        <v>0</v>
      </c>
      <c r="AI206" s="9">
        <v>0</v>
      </c>
      <c r="AJ206" s="9">
        <v>0</v>
      </c>
      <c r="AK206" s="9">
        <f t="shared" si="29"/>
        <v>3874500</v>
      </c>
      <c r="AL206" s="20">
        <v>2023</v>
      </c>
    </row>
    <row r="207" spans="2:38" ht="45.75" customHeight="1" x14ac:dyDescent="0.25">
      <c r="B207" s="18">
        <v>200</v>
      </c>
      <c r="C207" s="18" t="s">
        <v>492</v>
      </c>
      <c r="D207" s="18" t="s">
        <v>91</v>
      </c>
      <c r="E207" s="18" t="s">
        <v>498</v>
      </c>
      <c r="F207" s="18" t="s">
        <v>296</v>
      </c>
      <c r="G207" s="18">
        <v>94</v>
      </c>
      <c r="H207" s="18">
        <v>234</v>
      </c>
      <c r="I207" s="18" t="s">
        <v>33</v>
      </c>
      <c r="J207" s="18">
        <v>60</v>
      </c>
      <c r="K207" s="21">
        <v>10</v>
      </c>
      <c r="L207" s="19" t="s">
        <v>28</v>
      </c>
      <c r="M207" s="9">
        <v>3513000</v>
      </c>
      <c r="N207" s="9">
        <v>3513000</v>
      </c>
      <c r="O207" s="9">
        <v>0</v>
      </c>
      <c r="P207" s="9">
        <v>0</v>
      </c>
      <c r="Q207" s="9">
        <v>0</v>
      </c>
      <c r="R207" s="9">
        <v>0</v>
      </c>
      <c r="S207" s="9">
        <v>3433865.5363347</v>
      </c>
      <c r="T207" s="9">
        <v>3433865.5363347</v>
      </c>
      <c r="U207" s="9">
        <v>0</v>
      </c>
      <c r="V207" s="9">
        <v>0</v>
      </c>
      <c r="W207" s="9">
        <v>0</v>
      </c>
      <c r="X207" s="9">
        <v>0</v>
      </c>
      <c r="Y207" s="9">
        <v>79134.463665300253</v>
      </c>
      <c r="Z207" s="9">
        <v>79134.463665300253</v>
      </c>
      <c r="AA207" s="9">
        <v>0</v>
      </c>
      <c r="AB207" s="9">
        <v>0</v>
      </c>
      <c r="AC207" s="9">
        <v>0</v>
      </c>
      <c r="AD207" s="9">
        <v>0</v>
      </c>
      <c r="AE207" s="9">
        <v>0</v>
      </c>
      <c r="AF207" s="9">
        <v>0</v>
      </c>
      <c r="AG207" s="9">
        <v>0</v>
      </c>
      <c r="AH207" s="9">
        <v>0</v>
      </c>
      <c r="AI207" s="9">
        <v>0</v>
      </c>
      <c r="AJ207" s="9">
        <v>0</v>
      </c>
      <c r="AK207" s="9">
        <f t="shared" si="29"/>
        <v>3513000</v>
      </c>
      <c r="AL207" s="20">
        <v>2021</v>
      </c>
    </row>
    <row r="208" spans="2:38" s="34" customFormat="1" ht="45.75" customHeight="1" x14ac:dyDescent="0.25">
      <c r="B208" s="18">
        <v>201</v>
      </c>
      <c r="C208" s="18" t="s">
        <v>492</v>
      </c>
      <c r="D208" s="18" t="s">
        <v>91</v>
      </c>
      <c r="E208" s="18" t="s">
        <v>499</v>
      </c>
      <c r="F208" s="18" t="s">
        <v>296</v>
      </c>
      <c r="G208" s="18">
        <v>86</v>
      </c>
      <c r="H208" s="18">
        <v>204</v>
      </c>
      <c r="I208" s="18" t="s">
        <v>33</v>
      </c>
      <c r="J208" s="18">
        <v>60</v>
      </c>
      <c r="K208" s="21">
        <v>10</v>
      </c>
      <c r="L208" s="19" t="s">
        <v>28</v>
      </c>
      <c r="M208" s="9">
        <f t="shared" si="23"/>
        <v>3262500</v>
      </c>
      <c r="N208" s="9">
        <v>0</v>
      </c>
      <c r="O208" s="9">
        <v>0</v>
      </c>
      <c r="P208" s="9">
        <v>0</v>
      </c>
      <c r="Q208" s="54">
        <v>3262500</v>
      </c>
      <c r="R208" s="9">
        <v>0</v>
      </c>
      <c r="S208" s="9">
        <f>T208+U208+V208+W208+X208</f>
        <v>3189008.4391648122</v>
      </c>
      <c r="T208" s="9">
        <v>0</v>
      </c>
      <c r="U208" s="9">
        <v>0</v>
      </c>
      <c r="V208" s="9">
        <v>0</v>
      </c>
      <c r="W208" s="9">
        <f t="shared" si="20"/>
        <v>3189008.4391648122</v>
      </c>
      <c r="X208" s="9">
        <v>0</v>
      </c>
      <c r="Y208" s="9">
        <f>Z208+AA208+AB208+AC208+AD208</f>
        <v>73491.560835187789</v>
      </c>
      <c r="Z208" s="9">
        <v>0</v>
      </c>
      <c r="AA208" s="9">
        <v>0</v>
      </c>
      <c r="AB208" s="9">
        <v>0</v>
      </c>
      <c r="AC208" s="9">
        <f t="shared" si="22"/>
        <v>73491.560835187789</v>
      </c>
      <c r="AD208" s="9">
        <v>0</v>
      </c>
      <c r="AE208" s="9">
        <v>0</v>
      </c>
      <c r="AF208" s="9">
        <v>0</v>
      </c>
      <c r="AG208" s="9">
        <v>0</v>
      </c>
      <c r="AH208" s="9">
        <v>0</v>
      </c>
      <c r="AI208" s="9">
        <v>0</v>
      </c>
      <c r="AJ208" s="9">
        <v>0</v>
      </c>
      <c r="AK208" s="9">
        <f t="shared" si="29"/>
        <v>3262500</v>
      </c>
      <c r="AL208" s="20">
        <v>2024</v>
      </c>
    </row>
    <row r="209" spans="1:38" ht="45.75" customHeight="1" x14ac:dyDescent="0.25">
      <c r="B209" s="18">
        <v>202</v>
      </c>
      <c r="C209" s="18" t="s">
        <v>492</v>
      </c>
      <c r="D209" s="18" t="s">
        <v>91</v>
      </c>
      <c r="E209" s="18" t="s">
        <v>500</v>
      </c>
      <c r="F209" s="18" t="s">
        <v>296</v>
      </c>
      <c r="G209" s="18">
        <v>81.5</v>
      </c>
      <c r="H209" s="18">
        <v>179</v>
      </c>
      <c r="I209" s="18" t="s">
        <v>33</v>
      </c>
      <c r="J209" s="18">
        <v>60</v>
      </c>
      <c r="K209" s="21">
        <v>10</v>
      </c>
      <c r="L209" s="19" t="s">
        <v>28</v>
      </c>
      <c r="M209" s="54">
        <f t="shared" si="23"/>
        <v>4300000</v>
      </c>
      <c r="N209" s="9">
        <v>0</v>
      </c>
      <c r="O209" s="9">
        <v>0</v>
      </c>
      <c r="P209" s="9">
        <v>0</v>
      </c>
      <c r="Q209" s="9">
        <v>0</v>
      </c>
      <c r="R209" s="54">
        <v>4300000</v>
      </c>
      <c r="S209" s="9">
        <f t="shared" ref="S209:S210" si="30">X209</f>
        <v>4203137.4800000004</v>
      </c>
      <c r="T209" s="9">
        <v>0</v>
      </c>
      <c r="U209" s="9">
        <v>0</v>
      </c>
      <c r="V209" s="9">
        <v>0</v>
      </c>
      <c r="W209" s="9">
        <v>0</v>
      </c>
      <c r="X209" s="9">
        <v>4203137.4800000004</v>
      </c>
      <c r="Y209" s="9">
        <f t="shared" ref="Y209:Y210" si="31">AD209</f>
        <v>96862.519999999553</v>
      </c>
      <c r="Z209" s="9">
        <v>0</v>
      </c>
      <c r="AA209" s="9">
        <v>0</v>
      </c>
      <c r="AB209" s="9">
        <v>0</v>
      </c>
      <c r="AC209" s="9">
        <v>0</v>
      </c>
      <c r="AD209" s="9">
        <f t="shared" si="28"/>
        <v>96862.519999999553</v>
      </c>
      <c r="AE209" s="9">
        <v>0</v>
      </c>
      <c r="AF209" s="9">
        <v>0</v>
      </c>
      <c r="AG209" s="9">
        <v>0</v>
      </c>
      <c r="AH209" s="9">
        <v>0</v>
      </c>
      <c r="AI209" s="9">
        <v>0</v>
      </c>
      <c r="AJ209" s="9">
        <v>0</v>
      </c>
      <c r="AK209" s="9">
        <f t="shared" si="29"/>
        <v>4300000</v>
      </c>
      <c r="AL209" s="20">
        <v>2025</v>
      </c>
    </row>
    <row r="210" spans="1:38" ht="45.75" customHeight="1" x14ac:dyDescent="0.25">
      <c r="B210" s="18">
        <v>203</v>
      </c>
      <c r="C210" s="18" t="s">
        <v>492</v>
      </c>
      <c r="D210" s="18" t="s">
        <v>91</v>
      </c>
      <c r="E210" s="18" t="s">
        <v>501</v>
      </c>
      <c r="F210" s="18" t="s">
        <v>296</v>
      </c>
      <c r="G210" s="18">
        <v>84</v>
      </c>
      <c r="H210" s="18">
        <v>271</v>
      </c>
      <c r="I210" s="18" t="s">
        <v>33</v>
      </c>
      <c r="J210" s="18">
        <v>60</v>
      </c>
      <c r="K210" s="21">
        <v>10</v>
      </c>
      <c r="L210" s="19" t="s">
        <v>28</v>
      </c>
      <c r="M210" s="54">
        <f t="shared" si="23"/>
        <v>4300000</v>
      </c>
      <c r="N210" s="9">
        <v>0</v>
      </c>
      <c r="O210" s="9">
        <v>0</v>
      </c>
      <c r="P210" s="9">
        <v>0</v>
      </c>
      <c r="Q210" s="9">
        <v>0</v>
      </c>
      <c r="R210" s="54">
        <v>4300000</v>
      </c>
      <c r="S210" s="9">
        <f t="shared" si="30"/>
        <v>4203137.4800000004</v>
      </c>
      <c r="T210" s="9">
        <v>0</v>
      </c>
      <c r="U210" s="9">
        <v>0</v>
      </c>
      <c r="V210" s="9">
        <v>0</v>
      </c>
      <c r="W210" s="9">
        <v>0</v>
      </c>
      <c r="X210" s="9">
        <v>4203137.4800000004</v>
      </c>
      <c r="Y210" s="9">
        <f t="shared" si="31"/>
        <v>96862.519999999553</v>
      </c>
      <c r="Z210" s="9">
        <v>0</v>
      </c>
      <c r="AA210" s="9">
        <v>0</v>
      </c>
      <c r="AB210" s="9">
        <v>0</v>
      </c>
      <c r="AC210" s="9">
        <v>0</v>
      </c>
      <c r="AD210" s="9">
        <f t="shared" si="28"/>
        <v>96862.519999999553</v>
      </c>
      <c r="AE210" s="9">
        <v>0</v>
      </c>
      <c r="AF210" s="9">
        <v>0</v>
      </c>
      <c r="AG210" s="9">
        <v>0</v>
      </c>
      <c r="AH210" s="9">
        <v>0</v>
      </c>
      <c r="AI210" s="9">
        <v>0</v>
      </c>
      <c r="AJ210" s="9">
        <v>0</v>
      </c>
      <c r="AK210" s="9">
        <f t="shared" si="29"/>
        <v>4300000</v>
      </c>
      <c r="AL210" s="20">
        <v>2025</v>
      </c>
    </row>
    <row r="211" spans="1:38" ht="45.75" customHeight="1" x14ac:dyDescent="0.25">
      <c r="B211" s="18">
        <v>204</v>
      </c>
      <c r="C211" s="18" t="s">
        <v>492</v>
      </c>
      <c r="D211" s="18" t="s">
        <v>91</v>
      </c>
      <c r="E211" s="18" t="s">
        <v>502</v>
      </c>
      <c r="F211" s="18" t="s">
        <v>292</v>
      </c>
      <c r="G211" s="18">
        <v>84</v>
      </c>
      <c r="H211" s="18">
        <v>491</v>
      </c>
      <c r="I211" s="18" t="s">
        <v>33</v>
      </c>
      <c r="J211" s="18">
        <v>70</v>
      </c>
      <c r="K211" s="21">
        <v>15</v>
      </c>
      <c r="L211" s="19" t="s">
        <v>28</v>
      </c>
      <c r="M211" s="9">
        <v>5600000</v>
      </c>
      <c r="N211" s="9">
        <v>0</v>
      </c>
      <c r="O211" s="9">
        <v>0</v>
      </c>
      <c r="P211" s="9">
        <v>0</v>
      </c>
      <c r="Q211" s="9">
        <v>0</v>
      </c>
      <c r="R211" s="9">
        <v>5600000</v>
      </c>
      <c r="S211" s="9">
        <v>5473853.40264</v>
      </c>
      <c r="T211" s="9">
        <v>0</v>
      </c>
      <c r="U211" s="9">
        <v>0</v>
      </c>
      <c r="V211" s="9">
        <v>0</v>
      </c>
      <c r="W211" s="9">
        <v>0</v>
      </c>
      <c r="X211" s="9">
        <v>5473853.40264</v>
      </c>
      <c r="Y211" s="9">
        <v>126146.59735999975</v>
      </c>
      <c r="Z211" s="9">
        <v>0</v>
      </c>
      <c r="AA211" s="9">
        <v>0</v>
      </c>
      <c r="AB211" s="9">
        <v>0</v>
      </c>
      <c r="AC211" s="9">
        <v>0</v>
      </c>
      <c r="AD211" s="9">
        <v>126146.59735999975</v>
      </c>
      <c r="AE211" s="9">
        <v>0</v>
      </c>
      <c r="AF211" s="9">
        <v>0</v>
      </c>
      <c r="AG211" s="9">
        <v>0</v>
      </c>
      <c r="AH211" s="9">
        <v>0</v>
      </c>
      <c r="AI211" s="9">
        <v>0</v>
      </c>
      <c r="AJ211" s="9">
        <v>0</v>
      </c>
      <c r="AK211" s="9">
        <f t="shared" si="29"/>
        <v>5600000</v>
      </c>
      <c r="AL211" s="20">
        <v>2025</v>
      </c>
    </row>
    <row r="212" spans="1:38" s="34" customFormat="1" ht="45.75" customHeight="1" x14ac:dyDescent="0.25">
      <c r="B212" s="18">
        <v>205</v>
      </c>
      <c r="C212" s="18" t="s">
        <v>492</v>
      </c>
      <c r="D212" s="18" t="s">
        <v>91</v>
      </c>
      <c r="E212" s="18" t="s">
        <v>503</v>
      </c>
      <c r="F212" s="18" t="s">
        <v>296</v>
      </c>
      <c r="G212" s="18">
        <v>81</v>
      </c>
      <c r="H212" s="18">
        <v>158</v>
      </c>
      <c r="I212" s="18" t="s">
        <v>33</v>
      </c>
      <c r="J212" s="18">
        <v>60</v>
      </c>
      <c r="K212" s="21">
        <v>10</v>
      </c>
      <c r="L212" s="19" t="s">
        <v>28</v>
      </c>
      <c r="M212" s="9">
        <f t="shared" si="23"/>
        <v>3262500</v>
      </c>
      <c r="N212" s="9">
        <v>0</v>
      </c>
      <c r="O212" s="9">
        <v>0</v>
      </c>
      <c r="P212" s="9">
        <v>0</v>
      </c>
      <c r="Q212" s="54">
        <v>3262500</v>
      </c>
      <c r="R212" s="9">
        <v>0</v>
      </c>
      <c r="S212" s="9">
        <f>T212+U212+V212+W212+X212</f>
        <v>3189008.4391648122</v>
      </c>
      <c r="T212" s="9">
        <v>0</v>
      </c>
      <c r="U212" s="9">
        <v>0</v>
      </c>
      <c r="V212" s="9">
        <v>0</v>
      </c>
      <c r="W212" s="9">
        <f t="shared" si="20"/>
        <v>3189008.4391648122</v>
      </c>
      <c r="X212" s="9">
        <v>0</v>
      </c>
      <c r="Y212" s="9">
        <f>Z212+AA212+AB212+AC212+AD212</f>
        <v>73491.560835187789</v>
      </c>
      <c r="Z212" s="9">
        <v>0</v>
      </c>
      <c r="AA212" s="9">
        <v>0</v>
      </c>
      <c r="AB212" s="9">
        <v>0</v>
      </c>
      <c r="AC212" s="9">
        <f t="shared" si="22"/>
        <v>73491.560835187789</v>
      </c>
      <c r="AD212" s="9">
        <v>0</v>
      </c>
      <c r="AE212" s="9">
        <v>0</v>
      </c>
      <c r="AF212" s="9">
        <v>0</v>
      </c>
      <c r="AG212" s="9">
        <v>0</v>
      </c>
      <c r="AH212" s="9">
        <v>0</v>
      </c>
      <c r="AI212" s="9">
        <v>0</v>
      </c>
      <c r="AJ212" s="9">
        <v>0</v>
      </c>
      <c r="AK212" s="9">
        <f t="shared" si="29"/>
        <v>3262500</v>
      </c>
      <c r="AL212" s="20">
        <v>2024</v>
      </c>
    </row>
    <row r="213" spans="1:38" ht="45.75" customHeight="1" x14ac:dyDescent="0.25">
      <c r="B213" s="18">
        <v>206</v>
      </c>
      <c r="C213" s="18" t="s">
        <v>504</v>
      </c>
      <c r="D213" s="18" t="s">
        <v>58</v>
      </c>
      <c r="E213" s="18" t="s">
        <v>505</v>
      </c>
      <c r="F213" s="18" t="s">
        <v>315</v>
      </c>
      <c r="G213" s="18">
        <v>100</v>
      </c>
      <c r="H213" s="18">
        <v>1178</v>
      </c>
      <c r="I213" s="18" t="s">
        <v>33</v>
      </c>
      <c r="J213" s="18">
        <v>120</v>
      </c>
      <c r="K213" s="18">
        <v>22</v>
      </c>
      <c r="L213" s="19" t="s">
        <v>28</v>
      </c>
      <c r="M213" s="9">
        <v>8400000</v>
      </c>
      <c r="N213" s="9">
        <v>8400000</v>
      </c>
      <c r="O213" s="9">
        <v>0</v>
      </c>
      <c r="P213" s="9">
        <v>0</v>
      </c>
      <c r="Q213" s="9">
        <v>0</v>
      </c>
      <c r="R213" s="9">
        <v>0</v>
      </c>
      <c r="S213" s="9">
        <v>8210780.10396</v>
      </c>
      <c r="T213" s="9">
        <v>8210780.10396</v>
      </c>
      <c r="U213" s="9">
        <v>0</v>
      </c>
      <c r="V213" s="9">
        <v>0</v>
      </c>
      <c r="W213" s="9">
        <v>0</v>
      </c>
      <c r="X213" s="9">
        <v>0</v>
      </c>
      <c r="Y213" s="9">
        <v>189219.89604000008</v>
      </c>
      <c r="Z213" s="9">
        <v>189219.89604000008</v>
      </c>
      <c r="AA213" s="9">
        <v>0</v>
      </c>
      <c r="AB213" s="9">
        <v>0</v>
      </c>
      <c r="AC213" s="9">
        <v>0</v>
      </c>
      <c r="AD213" s="9">
        <v>0</v>
      </c>
      <c r="AE213" s="9">
        <v>0</v>
      </c>
      <c r="AF213" s="9">
        <v>0</v>
      </c>
      <c r="AG213" s="9">
        <v>0</v>
      </c>
      <c r="AH213" s="9">
        <v>0</v>
      </c>
      <c r="AI213" s="9">
        <v>0</v>
      </c>
      <c r="AJ213" s="9">
        <v>0</v>
      </c>
      <c r="AK213" s="9">
        <f t="shared" si="29"/>
        <v>8400000</v>
      </c>
      <c r="AL213" s="20">
        <v>2021</v>
      </c>
    </row>
    <row r="214" spans="1:38" ht="45.75" customHeight="1" x14ac:dyDescent="0.25">
      <c r="B214" s="18">
        <v>207</v>
      </c>
      <c r="C214" s="18" t="s">
        <v>267</v>
      </c>
      <c r="D214" s="18" t="s">
        <v>91</v>
      </c>
      <c r="E214" s="18" t="s">
        <v>506</v>
      </c>
      <c r="F214" s="18" t="s">
        <v>394</v>
      </c>
      <c r="G214" s="18"/>
      <c r="H214" s="18">
        <v>137</v>
      </c>
      <c r="I214" s="18" t="s">
        <v>33</v>
      </c>
      <c r="J214" s="18">
        <v>70</v>
      </c>
      <c r="K214" s="21">
        <v>15</v>
      </c>
      <c r="L214" s="19" t="s">
        <v>28</v>
      </c>
      <c r="M214" s="9">
        <v>4150000</v>
      </c>
      <c r="N214" s="9">
        <v>4150000</v>
      </c>
      <c r="O214" s="9">
        <v>0</v>
      </c>
      <c r="P214" s="9">
        <v>0</v>
      </c>
      <c r="Q214" s="9">
        <v>0</v>
      </c>
      <c r="R214" s="9">
        <v>0</v>
      </c>
      <c r="S214" s="9">
        <v>4056516.3608849999</v>
      </c>
      <c r="T214" s="9">
        <v>4056516.3608849999</v>
      </c>
      <c r="U214" s="9">
        <v>0</v>
      </c>
      <c r="V214" s="9">
        <v>0</v>
      </c>
      <c r="W214" s="9">
        <v>0</v>
      </c>
      <c r="X214" s="9">
        <v>0</v>
      </c>
      <c r="Y214" s="9">
        <v>93483.639115000187</v>
      </c>
      <c r="Z214" s="9">
        <v>93483.639115000187</v>
      </c>
      <c r="AA214" s="9">
        <v>0</v>
      </c>
      <c r="AB214" s="9">
        <v>0</v>
      </c>
      <c r="AC214" s="9">
        <v>0</v>
      </c>
      <c r="AD214" s="9">
        <v>0</v>
      </c>
      <c r="AE214" s="9">
        <v>0</v>
      </c>
      <c r="AF214" s="9">
        <v>0</v>
      </c>
      <c r="AG214" s="9">
        <v>0</v>
      </c>
      <c r="AH214" s="9">
        <v>0</v>
      </c>
      <c r="AI214" s="9">
        <v>0</v>
      </c>
      <c r="AJ214" s="9">
        <v>0</v>
      </c>
      <c r="AK214" s="9">
        <f t="shared" si="29"/>
        <v>4150000</v>
      </c>
      <c r="AL214" s="20">
        <v>2021</v>
      </c>
    </row>
    <row r="215" spans="1:38" s="34" customFormat="1" x14ac:dyDescent="0.25">
      <c r="B215" s="38"/>
      <c r="C215" s="38" t="s">
        <v>40</v>
      </c>
      <c r="D215" s="39"/>
      <c r="E215" s="39"/>
      <c r="F215" s="39"/>
      <c r="G215" s="39"/>
      <c r="H215" s="39"/>
      <c r="I215" s="39"/>
      <c r="J215" s="38"/>
      <c r="K215" s="39"/>
      <c r="L215" s="39"/>
      <c r="M215" s="40">
        <f>SUM(M8:M214)</f>
        <v>983721400</v>
      </c>
      <c r="N215" s="40">
        <f>SUM(N8:N214)</f>
        <v>284100000</v>
      </c>
      <c r="O215" s="40">
        <f t="shared" ref="O215:AK215" si="32">SUM(O8:O214)</f>
        <v>118229700</v>
      </c>
      <c r="P215" s="40">
        <f t="shared" si="32"/>
        <v>294961300</v>
      </c>
      <c r="Q215" s="66">
        <f t="shared" si="32"/>
        <v>161230400</v>
      </c>
      <c r="R215" s="40">
        <f t="shared" si="32"/>
        <v>125200000</v>
      </c>
      <c r="S215" s="40">
        <f t="shared" si="32"/>
        <v>961561922.1649282</v>
      </c>
      <c r="T215" s="40">
        <f t="shared" si="32"/>
        <v>277700312.80178982</v>
      </c>
      <c r="U215" s="40">
        <f t="shared" si="32"/>
        <v>115566436.7210905</v>
      </c>
      <c r="V215" s="40">
        <f t="shared" si="32"/>
        <v>288316949.22359252</v>
      </c>
      <c r="W215" s="40">
        <f t="shared" si="32"/>
        <v>157598499.99997503</v>
      </c>
      <c r="X215" s="40">
        <f t="shared" si="32"/>
        <v>122379723.41848005</v>
      </c>
      <c r="Y215" s="40">
        <f t="shared" si="32"/>
        <v>22159477.835072145</v>
      </c>
      <c r="Z215" s="40">
        <f t="shared" si="32"/>
        <v>6399687.1982100056</v>
      </c>
      <c r="AA215" s="40">
        <f t="shared" si="32"/>
        <v>2663263.2789095743</v>
      </c>
      <c r="AB215" s="40">
        <f t="shared" si="32"/>
        <v>6644350.7764075371</v>
      </c>
      <c r="AC215" s="40">
        <f t="shared" si="32"/>
        <v>3631900.0000250242</v>
      </c>
      <c r="AD215" s="40">
        <f t="shared" si="32"/>
        <v>2820276.5815199893</v>
      </c>
      <c r="AE215" s="40">
        <f t="shared" si="32"/>
        <v>0</v>
      </c>
      <c r="AF215" s="40">
        <f t="shared" si="32"/>
        <v>0</v>
      </c>
      <c r="AG215" s="40">
        <f t="shared" si="32"/>
        <v>0</v>
      </c>
      <c r="AH215" s="40">
        <f t="shared" si="32"/>
        <v>0</v>
      </c>
      <c r="AI215" s="40">
        <f t="shared" si="32"/>
        <v>0</v>
      </c>
      <c r="AJ215" s="40">
        <f t="shared" si="32"/>
        <v>0</v>
      </c>
      <c r="AK215" s="40">
        <f t="shared" si="32"/>
        <v>983721400</v>
      </c>
      <c r="AL215" s="41"/>
    </row>
    <row r="217" spans="1:38" ht="25.5" customHeight="1" x14ac:dyDescent="0.25">
      <c r="B217" s="77" t="s">
        <v>41</v>
      </c>
      <c r="C217" s="77"/>
      <c r="D217" s="77"/>
      <c r="E217" s="77"/>
      <c r="F217" s="77"/>
      <c r="G217" s="77"/>
      <c r="H217" s="77"/>
      <c r="I217" s="77"/>
      <c r="J217" s="77"/>
      <c r="K217" s="77"/>
      <c r="L217" s="77"/>
      <c r="M217" s="77"/>
      <c r="N217" s="77"/>
      <c r="O217" s="77"/>
      <c r="P217" s="77"/>
      <c r="Q217" s="77"/>
      <c r="R217" s="77"/>
      <c r="S217" s="77"/>
    </row>
    <row r="218" spans="1:38" ht="80.25" customHeight="1" x14ac:dyDescent="0.25">
      <c r="B218" s="80" t="s">
        <v>507</v>
      </c>
      <c r="C218" s="80"/>
      <c r="D218" s="80"/>
      <c r="E218" s="80"/>
      <c r="F218" s="80"/>
      <c r="G218" s="80"/>
      <c r="H218" s="80"/>
      <c r="I218" s="80"/>
      <c r="J218" s="80"/>
      <c r="K218" s="80"/>
      <c r="L218" s="80"/>
      <c r="M218" s="80"/>
      <c r="N218" s="80"/>
      <c r="O218" s="80"/>
      <c r="P218" s="80"/>
      <c r="Q218" s="80"/>
      <c r="R218" s="80"/>
    </row>
    <row r="221" spans="1:38" x14ac:dyDescent="0.25">
      <c r="A221" s="84" t="s">
        <v>511</v>
      </c>
      <c r="B221" s="84"/>
      <c r="C221" s="84"/>
      <c r="D221" s="84"/>
      <c r="E221" s="84"/>
      <c r="F221" s="84"/>
      <c r="G221" s="84"/>
      <c r="H221" s="84"/>
      <c r="I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row>
    <row r="222" spans="1:38" x14ac:dyDescent="0.25">
      <c r="A222" s="84"/>
      <c r="B222" s="84"/>
      <c r="C222" s="84"/>
      <c r="D222" s="84"/>
      <c r="E222" s="84"/>
      <c r="F222" s="84"/>
      <c r="G222" s="84"/>
      <c r="H222" s="84"/>
      <c r="I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row>
  </sheetData>
  <autoFilter ref="B7:AL215" xr:uid="{00000000-0009-0000-0000-000002000000}"/>
  <mergeCells count="25">
    <mergeCell ref="A221:AL222"/>
    <mergeCell ref="AF5:AJ5"/>
    <mergeCell ref="AK5:AK6"/>
    <mergeCell ref="AL5:AL6"/>
    <mergeCell ref="B217:S217"/>
    <mergeCell ref="B218:R218"/>
    <mergeCell ref="S5:S6"/>
    <mergeCell ref="T5:X5"/>
    <mergeCell ref="Y5:Y6"/>
    <mergeCell ref="Z5:AD5"/>
    <mergeCell ref="AE5:AE6"/>
    <mergeCell ref="B3:R3"/>
    <mergeCell ref="B5:B6"/>
    <mergeCell ref="C5:C6"/>
    <mergeCell ref="D5:D6"/>
    <mergeCell ref="E5:E6"/>
    <mergeCell ref="F5:F6"/>
    <mergeCell ref="G5:G6"/>
    <mergeCell ref="H5:H6"/>
    <mergeCell ref="I5:I6"/>
    <mergeCell ref="J5:J6"/>
    <mergeCell ref="K5:K6"/>
    <mergeCell ref="L5:L6"/>
    <mergeCell ref="M5:M6"/>
    <mergeCell ref="N5:R5"/>
  </mergeCells>
  <pageMargins left="0.70866141732283472" right="0.70866141732283472" top="0.74803149606299213" bottom="0.74803149606299213" header="0.31496062992125984" footer="0.31496062992125984"/>
  <pageSetup paperSize="9" scale="20" firstPageNumber="18" fitToHeight="0" orientation="landscape" useFirstPageNumber="1"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Таблица № 1</vt:lpstr>
      <vt:lpstr>Таблица № 2</vt:lpstr>
      <vt:lpstr>Таблица № 3</vt:lpstr>
      <vt:lpstr>'Таблица № 3'!Заголовки_для_печати</vt:lpstr>
      <vt:lpstr>'Таблица № 1'!Область_печати</vt:lpstr>
      <vt:lpstr>'Таблица № 2'!Область_печати</vt:lpstr>
      <vt:lpstr>'Таблица № 3'!Область_печати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slobodina_ai</cp:lastModifiedBy>
  <cp:revision>1</cp:revision>
  <cp:lastPrinted>2024-12-17T07:36:45Z</cp:lastPrinted>
  <dcterms:created xsi:type="dcterms:W3CDTF">2006-09-16T00:00:00Z</dcterms:created>
  <dcterms:modified xsi:type="dcterms:W3CDTF">2024-12-20T14:32:48Z</dcterms:modified>
</cp:coreProperties>
</file>